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Rede Scania BIAGINI\"/>
    </mc:Choice>
  </mc:AlternateContent>
  <xr:revisionPtr revIDLastSave="0" documentId="13_ncr:1_{F5A2FB75-D81C-4CC9-9864-09E66FC0400C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modelos vs 5roda" sheetId="4" state="hidden" r:id="rId1"/>
    <sheet name="Especification" sheetId="6" r:id="rId2"/>
  </sheets>
  <definedNames>
    <definedName name="Z_2D32141B_214A_44FF_B5B4_6B74C0B9847C_.wvu.Rows" localSheetId="0" hidden="1">'modelos vs 5roda'!#REF!,'modelos vs 5roda'!#REF!</definedName>
    <definedName name="Z_2F5116E2_B11F_456E_AF98_0D593DE0F130_.wvu.Rows" localSheetId="0" hidden="1">'modelos vs 5roda'!#REF!,'modelos vs 5roda'!#REF!</definedName>
    <definedName name="Z_67A22832_3BC1_4D4B_8E75_97C52F3AAF61_.wvu.Rows" localSheetId="0" hidden="1">'modelos vs 5roda'!#REF!,'modelos vs 5roda'!#REF!</definedName>
    <definedName name="Z_7DE39FFE_CA7B_45A3_933F_5602CBEE2CE2_.wvu.Rows" localSheetId="0" hidden="1">'modelos vs 5roda'!#REF!,'modelos vs 5roda'!#REF!</definedName>
    <definedName name="Z_945848FD_E473_4533_8C88_75C7C2CD233F_.wvu.Rows" localSheetId="0" hidden="1">'modelos vs 5roda'!#REF!,'modelos vs 5roda'!#REF!</definedName>
    <definedName name="Z_F5C6BFFF_707D_4743_BBD5_D0E1FE56943E_.wvu.Rows" localSheetId="0" hidden="1">'modelos vs 5roda'!#REF!,'modelos vs 5roda'!#REF!</definedName>
  </definedNames>
  <calcPr calcId="191028"/>
  <customWorkbookViews>
    <customWorkbookView name="ssbigm - Personal View" guid="{7DE39FFE-CA7B-45A3-933F-5602CBEE2CE2}" mergeInterval="0" personalView="1" maximized="1" xWindow="-8" yWindow="-8" windowWidth="1296" windowHeight="1000" activeSheetId="2"/>
    <customWorkbookView name="Emilio Paulo Fontanello - Personal View" guid="{F5C6BFFF-707D-4743-BBD5-D0E1FE56943E}" mergeInterval="0" personalView="1" maximized="1" xWindow="1" yWindow="1" windowWidth="1276" windowHeight="797" activeSheetId="3"/>
    <customWorkbookView name="Carvalho da Silva, Alexandre - Personal View" guid="{2D32141B-214A-44FF-B5B4-6B74C0B9847C}" mergeInterval="0" personalView="1" maximized="1" xWindow="-8" yWindow="-8" windowWidth="1296" windowHeight="1000" activeSheetId="3"/>
    <customWorkbookView name="Andrade_Neto Inacio - Personal View" guid="{67A22832-3BC1-4D4B-8E75-97C52F3AAF61}" mergeInterval="0" personalView="1" xWindow="9" yWindow="3" windowWidth="1271" windowHeight="964" activeSheetId="3"/>
    <customWorkbookView name="Guedes de Brito Adriano - Modo de exibição pessoal" guid="{945848FD-E473-4533-8C88-75C7C2CD233F}" mergeInterval="0" personalView="1" maximized="1" xWindow="-8" yWindow="-8" windowWidth="1616" windowHeight="876" activeSheetId="3"/>
    <customWorkbookView name="da Conceicao Pedrosa, Andre - Modo de exibição pessoal" guid="{2F5116E2-B11F-456E-AF98-0D593DE0F130}" mergeInterval="0" personalView="1" maximized="1" xWindow="-8" yWindow="-8" windowWidth="1616" windowHeight="876" activeSheetId="3" showFormulaBar="0"/>
    <customWorkbookView name="ssbrui - Modo de exibição pessoal" guid="{91F5ABF3-C0DD-4C79-9BBD-B6C0A8BB0B74}" mergeInterval="0" personalView="1" maximized="1" xWindow="-8" yWindow="-8" windowWidth="1296" windowHeight="1000" activeSheetId="6"/>
    <customWorkbookView name="Gouveia Marx, Ivanovik - Personal View" guid="{12036F8B-9BA6-415F-8C94-67E5127116D5}" mergeInterval="0" personalView="1" maximized="1" xWindow="-8" yWindow="-8" windowWidth="1296" windowHeight="1000" activeSheetId="6"/>
    <customWorkbookView name="ssbrui - Personal View" guid="{3724B4AF-041E-420F-B114-A507EF955BD4}" mergeInterval="0" personalView="1" maximized="1" xWindow="-8" yWindow="-8" windowWidth="1296" windowHeight="100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7" i="4" l="1"/>
  <c r="K117" i="4"/>
  <c r="J117" i="4"/>
  <c r="I117" i="4"/>
  <c r="H117" i="4"/>
  <c r="G117" i="4"/>
  <c r="F117" i="4"/>
  <c r="E117" i="4"/>
  <c r="D117" i="4"/>
  <c r="C117" i="4"/>
  <c r="B117" i="4"/>
  <c r="T103" i="4"/>
  <c r="W103" i="4" s="1"/>
  <c r="X103" i="4" s="1"/>
  <c r="S103" i="4"/>
  <c r="T102" i="4"/>
  <c r="W102" i="4" s="1"/>
  <c r="X102" i="4" s="1"/>
  <c r="S102" i="4"/>
  <c r="T101" i="4"/>
  <c r="W101" i="4" s="1"/>
  <c r="X101" i="4" s="1"/>
  <c r="S101" i="4"/>
  <c r="T95" i="4"/>
  <c r="W95" i="4" s="1"/>
  <c r="X95" i="4" s="1"/>
  <c r="S95" i="4"/>
  <c r="T75" i="4"/>
  <c r="W75" i="4" s="1"/>
  <c r="X75" i="4" s="1"/>
  <c r="S75" i="4"/>
  <c r="T74" i="4"/>
  <c r="W74" i="4" s="1"/>
  <c r="X74" i="4" s="1"/>
  <c r="S74" i="4"/>
  <c r="T73" i="4"/>
  <c r="W73" i="4" s="1"/>
  <c r="X73" i="4" s="1"/>
  <c r="S73" i="4"/>
  <c r="T66" i="4"/>
  <c r="W66" i="4" s="1"/>
  <c r="X66" i="4" s="1"/>
  <c r="S66" i="4"/>
  <c r="T65" i="4"/>
  <c r="W65" i="4" s="1"/>
  <c r="X65" i="4" s="1"/>
  <c r="S65" i="4"/>
  <c r="T59" i="4"/>
  <c r="W59" i="4" s="1"/>
  <c r="X59" i="4" s="1"/>
  <c r="S59" i="4"/>
  <c r="T58" i="4"/>
  <c r="W58" i="4" s="1"/>
  <c r="X58" i="4" s="1"/>
  <c r="S58" i="4"/>
  <c r="T51" i="4"/>
  <c r="W51" i="4" s="1"/>
  <c r="X51" i="4" s="1"/>
  <c r="S51" i="4"/>
  <c r="T50" i="4"/>
  <c r="W50" i="4" s="1"/>
  <c r="X50" i="4" s="1"/>
  <c r="S50" i="4"/>
  <c r="T49" i="4"/>
  <c r="W49" i="4" s="1"/>
  <c r="X49" i="4" s="1"/>
  <c r="S49" i="4"/>
  <c r="T48" i="4"/>
  <c r="W48" i="4" s="1"/>
  <c r="X48" i="4" s="1"/>
  <c r="S48" i="4"/>
  <c r="T47" i="4"/>
  <c r="W47" i="4" s="1"/>
  <c r="X47" i="4" s="1"/>
  <c r="S47" i="4"/>
  <c r="T46" i="4"/>
  <c r="W46" i="4" s="1"/>
  <c r="X46" i="4" s="1"/>
  <c r="S46" i="4"/>
  <c r="T45" i="4"/>
  <c r="W45" i="4" s="1"/>
  <c r="X45" i="4" s="1"/>
  <c r="S45" i="4"/>
  <c r="T44" i="4"/>
  <c r="W44" i="4" s="1"/>
  <c r="X44" i="4" s="1"/>
  <c r="S44" i="4"/>
  <c r="T42" i="4"/>
  <c r="W42" i="4" s="1"/>
  <c r="X42" i="4" s="1"/>
  <c r="S42" i="4"/>
  <c r="T41" i="4"/>
  <c r="W41" i="4" s="1"/>
  <c r="X41" i="4" s="1"/>
  <c r="S41" i="4"/>
  <c r="T40" i="4"/>
  <c r="W40" i="4" s="1"/>
  <c r="X40" i="4" s="1"/>
  <c r="S40" i="4"/>
  <c r="T39" i="4"/>
  <c r="W39" i="4" s="1"/>
  <c r="X39" i="4" s="1"/>
  <c r="S39" i="4"/>
  <c r="T38" i="4"/>
  <c r="W38" i="4" s="1"/>
  <c r="X38" i="4" s="1"/>
  <c r="S38" i="4"/>
  <c r="T37" i="4"/>
  <c r="W37" i="4" s="1"/>
  <c r="X37" i="4" s="1"/>
  <c r="S37" i="4"/>
  <c r="T36" i="4"/>
  <c r="W36" i="4" s="1"/>
  <c r="X36" i="4" s="1"/>
  <c r="S36" i="4"/>
  <c r="T35" i="4"/>
  <c r="W35" i="4" s="1"/>
  <c r="X35" i="4" s="1"/>
  <c r="T34" i="4"/>
  <c r="W34" i="4" s="1"/>
  <c r="X34" i="4" s="1"/>
  <c r="T31" i="4"/>
  <c r="W31" i="4" s="1"/>
  <c r="X31" i="4" s="1"/>
  <c r="T30" i="4"/>
  <c r="W30" i="4" s="1"/>
  <c r="X30" i="4" s="1"/>
</calcChain>
</file>

<file path=xl/sharedStrings.xml><?xml version="1.0" encoding="utf-8"?>
<sst xmlns="http://schemas.openxmlformats.org/spreadsheetml/2006/main" count="1771" uniqueCount="333">
  <si>
    <t>B4x2</t>
  </si>
  <si>
    <t>B6x2</t>
  </si>
  <si>
    <t>A4x2</t>
  </si>
  <si>
    <t>CG20N</t>
  </si>
  <si>
    <t>A6x2</t>
  </si>
  <si>
    <t>B8x4</t>
  </si>
  <si>
    <t>B6x4</t>
  </si>
  <si>
    <t>A6x4</t>
  </si>
  <si>
    <t>B8x2</t>
  </si>
  <si>
    <t>A8x4</t>
  </si>
  <si>
    <t>B4x4</t>
  </si>
  <si>
    <t>CP20N</t>
  </si>
  <si>
    <t>CS20H</t>
  </si>
  <si>
    <t>B6x6</t>
  </si>
  <si>
    <t>A8x2/4</t>
  </si>
  <si>
    <t xml:space="preserve"> </t>
  </si>
  <si>
    <t>A6x2/4</t>
  </si>
  <si>
    <t>CWF</t>
  </si>
  <si>
    <t>CWR</t>
  </si>
  <si>
    <t>AD</t>
  </si>
  <si>
    <t>BD</t>
  </si>
  <si>
    <t>DAL</t>
  </si>
  <si>
    <t>TAL</t>
  </si>
  <si>
    <t>X</t>
  </si>
  <si>
    <t>BC</t>
  </si>
  <si>
    <t>LBL</t>
  </si>
  <si>
    <t>a</t>
  </si>
  <si>
    <t>FWL</t>
  </si>
  <si>
    <t>FAL</t>
  </si>
  <si>
    <t>MODELOS</t>
  </si>
  <si>
    <t xml:space="preserve">MOTORES </t>
  </si>
  <si>
    <t>Peso do eixo dianteiro</t>
  </si>
  <si>
    <t>Peso do eixo traseiro</t>
  </si>
  <si>
    <t>Entre eixos</t>
  </si>
  <si>
    <t xml:space="preserve">Distância </t>
  </si>
  <si>
    <t xml:space="preserve">Capacidade Tecnica Eixo Tração </t>
  </si>
  <si>
    <t>Capacidade Tecnica Eixo Apoio</t>
  </si>
  <si>
    <t>Capacidade tecnica Boggie Traseiro</t>
  </si>
  <si>
    <t>Centro do Bogie</t>
  </si>
  <si>
    <t>Carga Legal bogie</t>
  </si>
  <si>
    <t>Posição 5º Roda</t>
  </si>
  <si>
    <t>Carga 5º Roda</t>
  </si>
  <si>
    <t>Carga Eixo Dianteiro</t>
  </si>
  <si>
    <t>Suspensão Frontal</t>
  </si>
  <si>
    <t>Suspensão Traseira</t>
  </si>
  <si>
    <t>Redução</t>
  </si>
  <si>
    <t>PBTC</t>
  </si>
  <si>
    <t>CMT</t>
  </si>
  <si>
    <t>Rigidos/Articulados</t>
  </si>
  <si>
    <t>Arti.</t>
  </si>
  <si>
    <t>Rig.</t>
  </si>
  <si>
    <t>hp</t>
  </si>
  <si>
    <t>kg</t>
  </si>
  <si>
    <t>mm</t>
  </si>
  <si>
    <t xml:space="preserve">kg </t>
  </si>
  <si>
    <r>
      <t xml:space="preserve">CP14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4x2 7 litros</t>
    </r>
  </si>
  <si>
    <r>
      <t xml:space="preserve">CP17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4x2 7 Litros</t>
    </r>
  </si>
  <si>
    <r>
      <t xml:space="preserve">CP14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8x2 9 litros</t>
    </r>
  </si>
  <si>
    <r>
      <t xml:space="preserve">CP17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8x2 9 litros</t>
    </r>
  </si>
  <si>
    <r>
      <t xml:space="preserve">CP20N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8x2</t>
    </r>
  </si>
  <si>
    <t>CG20N A4x2</t>
  </si>
  <si>
    <t>2x32</t>
  </si>
  <si>
    <t>2 Bolsões</t>
  </si>
  <si>
    <t>R885</t>
  </si>
  <si>
    <t>CP20N A4x2</t>
  </si>
  <si>
    <t>CR20N A4x2</t>
  </si>
  <si>
    <t>CR20H A4x2</t>
  </si>
  <si>
    <t>CS20N A4x2</t>
  </si>
  <si>
    <t>CS20H A4x2</t>
  </si>
  <si>
    <t>CG14L A6x2</t>
  </si>
  <si>
    <t>CG20N A6x2</t>
  </si>
  <si>
    <t>CR20N A6x2/4</t>
  </si>
  <si>
    <t>CR20H A6x2/4</t>
  </si>
  <si>
    <t>CR20N A8x2/4</t>
  </si>
  <si>
    <t>CR20H A8x2/4</t>
  </si>
  <si>
    <t>CG20H A6x2</t>
  </si>
  <si>
    <t>CR20N A6x2</t>
  </si>
  <si>
    <t xml:space="preserve">CR20H A6x2 </t>
  </si>
  <si>
    <t>CS20H A6x2</t>
  </si>
  <si>
    <t>CG20N A8x4</t>
  </si>
  <si>
    <t>CG20H A8x4</t>
  </si>
  <si>
    <t>CR20N A8x4</t>
  </si>
  <si>
    <t>CR20H A8x4</t>
  </si>
  <si>
    <t>CS20H A8x4</t>
  </si>
  <si>
    <r>
      <t xml:space="preserve">CP14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6x2 9 litros</t>
    </r>
  </si>
  <si>
    <r>
      <t xml:space="preserve">CP14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6x2 7 litros</t>
    </r>
  </si>
  <si>
    <r>
      <t xml:space="preserve">CP17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6x2 9 litros</t>
    </r>
  </si>
  <si>
    <r>
      <t xml:space="preserve">CP17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6x2 7 litros</t>
    </r>
  </si>
  <si>
    <r>
      <t xml:space="preserve">CP20N 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6x2 9 litros</t>
    </r>
  </si>
  <si>
    <r>
      <t xml:space="preserve">CP20N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6x2 7 litros</t>
    </r>
  </si>
  <si>
    <t xml:space="preserve">CR20N A6x4 </t>
  </si>
  <si>
    <t>CR20H A6x4</t>
  </si>
  <si>
    <r>
      <t xml:space="preserve">CP17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6x4</t>
    </r>
  </si>
  <si>
    <r>
      <t xml:space="preserve">CG14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6x4</t>
    </r>
  </si>
  <si>
    <r>
      <t xml:space="preserve">CG20N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6x4</t>
    </r>
  </si>
  <si>
    <r>
      <t xml:space="preserve">CG14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8x4</t>
    </r>
  </si>
  <si>
    <r>
      <t xml:space="preserve">CG20N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8x4</t>
    </r>
  </si>
  <si>
    <r>
      <t xml:space="preserve">CG14L </t>
    </r>
    <r>
      <rPr>
        <b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6x4 (cana)</t>
    </r>
  </si>
  <si>
    <t>4x28</t>
  </si>
  <si>
    <t>12x20/90</t>
  </si>
  <si>
    <r>
      <t xml:space="preserve">CG20N </t>
    </r>
    <r>
      <rPr>
        <b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6x4 (cana)</t>
    </r>
  </si>
  <si>
    <r>
      <t xml:space="preserve">CG17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8x4</t>
    </r>
  </si>
  <si>
    <r>
      <t xml:space="preserve">CP14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4x2 9 litros</t>
    </r>
  </si>
  <si>
    <r>
      <t xml:space="preserve">CP17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4x2 9 litros</t>
    </r>
  </si>
  <si>
    <r>
      <t xml:space="preserve">CP17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4x2</t>
    </r>
  </si>
  <si>
    <t>CS20N A6x2</t>
  </si>
  <si>
    <t>CS20H A6x4</t>
  </si>
  <si>
    <r>
      <t xml:space="preserve">CP14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6x4</t>
    </r>
  </si>
  <si>
    <r>
      <t xml:space="preserve">CP20N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6x4</t>
    </r>
  </si>
  <si>
    <r>
      <t xml:space="preserve">CR20N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6x4</t>
    </r>
  </si>
  <si>
    <r>
      <t xml:space="preserve">CP17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4x2 7 litros</t>
    </r>
  </si>
  <si>
    <r>
      <t>CP17</t>
    </r>
    <r>
      <rPr>
        <b/>
        <sz val="12"/>
        <color theme="1"/>
        <rFont val="Arial"/>
        <family val="2"/>
      </rPr>
      <t xml:space="preserve"> B</t>
    </r>
    <r>
      <rPr>
        <sz val="12"/>
        <color theme="1"/>
        <rFont val="Arial"/>
        <family val="2"/>
      </rPr>
      <t>6x4</t>
    </r>
  </si>
  <si>
    <r>
      <t xml:space="preserve">CP14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8x4</t>
    </r>
  </si>
  <si>
    <r>
      <t xml:space="preserve">CP20N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8x4</t>
    </r>
  </si>
  <si>
    <r>
      <t xml:space="preserve">CG17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6x4</t>
    </r>
  </si>
  <si>
    <r>
      <t xml:space="preserve">CG17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6x2</t>
    </r>
  </si>
  <si>
    <t>CG20N A6x2/4</t>
  </si>
  <si>
    <r>
      <t xml:space="preserve">CG14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 xml:space="preserve">6x4 </t>
    </r>
  </si>
  <si>
    <t>CG17 A6x4</t>
  </si>
  <si>
    <t>CG14 A8x4</t>
  </si>
  <si>
    <t xml:space="preserve">CR17L A8x4 </t>
  </si>
  <si>
    <r>
      <t xml:space="preserve">CP14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8x2</t>
    </r>
  </si>
  <si>
    <r>
      <t xml:space="preserve">CP14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4x4</t>
    </r>
  </si>
  <si>
    <r>
      <t xml:space="preserve">CP20N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4x4</t>
    </r>
  </si>
  <si>
    <r>
      <t xml:space="preserve">CP14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6x6</t>
    </r>
  </si>
  <si>
    <r>
      <t xml:space="preserve">CP20N </t>
    </r>
    <r>
      <rPr>
        <b/>
        <sz val="12"/>
        <color theme="1"/>
        <rFont val="Arial"/>
        <family val="2"/>
      </rPr>
      <t>B</t>
    </r>
    <r>
      <rPr>
        <sz val="12"/>
        <color theme="1"/>
        <rFont val="Arial"/>
        <family val="2"/>
      </rPr>
      <t>6x6</t>
    </r>
  </si>
  <si>
    <t>Engine</t>
  </si>
  <si>
    <t>A</t>
  </si>
  <si>
    <t>R</t>
  </si>
  <si>
    <t>250 hp</t>
  </si>
  <si>
    <t>280 hp</t>
  </si>
  <si>
    <t>320 hp</t>
  </si>
  <si>
    <t>360 hp</t>
  </si>
  <si>
    <t>410 hp</t>
  </si>
  <si>
    <t>450 hp</t>
  </si>
  <si>
    <t>500 hp</t>
  </si>
  <si>
    <t>540 hp</t>
  </si>
  <si>
    <t>620 hp</t>
  </si>
  <si>
    <t>Wheel Configuration B</t>
  </si>
  <si>
    <t>Wheel Configuration A</t>
  </si>
  <si>
    <t>7 L</t>
  </si>
  <si>
    <t>9 L</t>
  </si>
  <si>
    <t>13 L</t>
  </si>
  <si>
    <t>G 450 B6x4 XT</t>
  </si>
  <si>
    <t>P 220 B4x2</t>
  </si>
  <si>
    <t>Cabina</t>
  </si>
  <si>
    <r>
      <rPr>
        <b/>
        <sz val="12"/>
        <color theme="1"/>
        <rFont val="Arial"/>
        <family val="2"/>
      </rPr>
      <t>Diurna</t>
    </r>
    <r>
      <rPr>
        <sz val="12"/>
        <color theme="1"/>
        <rFont val="Arial"/>
        <family val="2"/>
      </rPr>
      <t xml:space="preserve"> / Estendida / Leito</t>
    </r>
  </si>
  <si>
    <t>Motor</t>
  </si>
  <si>
    <t>DC07 109 250</t>
  </si>
  <si>
    <t>Cindros</t>
  </si>
  <si>
    <t>Volume</t>
  </si>
  <si>
    <t>6,7l</t>
  </si>
  <si>
    <t>Potencia (cv) @rpm</t>
  </si>
  <si>
    <t>220cv @ 1900rpm</t>
  </si>
  <si>
    <t>Torque (Nm) @rpm</t>
  </si>
  <si>
    <t>1.000Nm @ 1050 - 1550</t>
  </si>
  <si>
    <t>Caixa de cambio</t>
  </si>
  <si>
    <t>GR875 (8 marchas)</t>
  </si>
  <si>
    <t>Acionamento</t>
  </si>
  <si>
    <t>Opticruise</t>
  </si>
  <si>
    <t>Relações 1° e ultima</t>
  </si>
  <si>
    <t>1° - 9,00 - 1,00</t>
  </si>
  <si>
    <t>Eixo traseiro</t>
  </si>
  <si>
    <t>R660</t>
  </si>
  <si>
    <t>Relações</t>
  </si>
  <si>
    <t>3,07 à 4,88</t>
  </si>
  <si>
    <t>Suspensão</t>
  </si>
  <si>
    <t>Mola/Ar</t>
  </si>
  <si>
    <t>Mola</t>
  </si>
  <si>
    <t>Dianteira</t>
  </si>
  <si>
    <t>Parabolica</t>
  </si>
  <si>
    <t>Parabólica</t>
  </si>
  <si>
    <t>Traseira</t>
  </si>
  <si>
    <t>Parabolica / Ar</t>
  </si>
  <si>
    <t>Roda</t>
  </si>
  <si>
    <t>8,25x22,5</t>
  </si>
  <si>
    <t>Pneu</t>
  </si>
  <si>
    <t>275/80 e 295/80</t>
  </si>
  <si>
    <t>Bateria</t>
  </si>
  <si>
    <t>140Ah</t>
  </si>
  <si>
    <t>Alternador</t>
  </si>
  <si>
    <t>120A</t>
  </si>
  <si>
    <t>Capacidade técnica (kg)</t>
  </si>
  <si>
    <t>18.600 (7100 / 11500)</t>
  </si>
  <si>
    <t>CMT (kg)</t>
  </si>
  <si>
    <t>Tanque de combustivel</t>
  </si>
  <si>
    <t>330l</t>
  </si>
  <si>
    <t>Tara do veículo (kg)</t>
  </si>
  <si>
    <t>6246 (4517 / 1729)</t>
  </si>
  <si>
    <t>P 250 B4x2</t>
  </si>
  <si>
    <t>250cv @ 1900rpm</t>
  </si>
  <si>
    <t>1100Nm @ 1050 - 1550</t>
  </si>
  <si>
    <t>P 280 B 4x2</t>
  </si>
  <si>
    <t>Diurna / Estendida / leito</t>
  </si>
  <si>
    <t>DC07 110 280</t>
  </si>
  <si>
    <t>280cv @ 1900rpm</t>
  </si>
  <si>
    <t>1200Nm @ 1050-1600</t>
  </si>
  <si>
    <t>P 250  B 6x2</t>
  </si>
  <si>
    <t>GRS895 (12 marchas)</t>
  </si>
  <si>
    <t>1° - 11,00:1  Ultima 1,00:1</t>
  </si>
  <si>
    <t>Ar</t>
  </si>
  <si>
    <t>26.100 (7.100 / 19.000)</t>
  </si>
  <si>
    <t>7.560 (4.573 / 2.987)</t>
  </si>
  <si>
    <t>P 280  B 6x2</t>
  </si>
  <si>
    <t>P 280  B 8x2</t>
  </si>
  <si>
    <t>Diurna / Estendida / Leito</t>
  </si>
  <si>
    <t>280cv @ 1900 rpm</t>
  </si>
  <si>
    <t>1200 Nm @ 1050-1600</t>
  </si>
  <si>
    <t>GRS895 (12 Marchas)</t>
  </si>
  <si>
    <t>1º- 11,00:1  Última- 1,00:1</t>
  </si>
  <si>
    <t>R780</t>
  </si>
  <si>
    <t>2,71:1 à 5,25:1</t>
  </si>
  <si>
    <t>Trapezoidal</t>
  </si>
  <si>
    <t>Aço (22,5 x 8,25)</t>
  </si>
  <si>
    <t>295/80 R22,5</t>
  </si>
  <si>
    <t>33.200 (14.200 / 19.000)</t>
  </si>
  <si>
    <t>8839 (6.416 / 2.423)</t>
  </si>
  <si>
    <t>P 320  B 8x2</t>
  </si>
  <si>
    <t>DC09 124 320</t>
  </si>
  <si>
    <t>9,3l</t>
  </si>
  <si>
    <t>320cv @ 1900 rpm</t>
  </si>
  <si>
    <t>1600 Nm @ 1100-1350</t>
  </si>
  <si>
    <t>GRS905 (14 Marchas)</t>
  </si>
  <si>
    <t>1º- 16,41:1  Última- 1,00:1</t>
  </si>
  <si>
    <t>9.240 (6.981 / 2.322)</t>
  </si>
  <si>
    <t>P 320  A 4x2</t>
  </si>
  <si>
    <t>1600 Nm @ 1050-1350 rpm</t>
  </si>
  <si>
    <t>GRS905/R Lay shaft</t>
  </si>
  <si>
    <t>16,41 - 1,00</t>
  </si>
  <si>
    <t>2,71 ; 2,92 ; 3,08 ; 3,27 ; 3,42</t>
  </si>
  <si>
    <t>Ar / mola</t>
  </si>
  <si>
    <t>Ar 2 bolsões / Parabólica</t>
  </si>
  <si>
    <t>180Ah</t>
  </si>
  <si>
    <t>100A</t>
  </si>
  <si>
    <t>18.600 (7.100 / 11.500)</t>
  </si>
  <si>
    <t>600l (300+300)</t>
  </si>
  <si>
    <t>7.590 (5.062+2.528)</t>
  </si>
  <si>
    <t>P 360  A 4x2</t>
  </si>
  <si>
    <t>DC09 139 360</t>
  </si>
  <si>
    <t>360cv @ 1900rpm</t>
  </si>
  <si>
    <t>1.700 Nm @ 1.050 - 1.350rpm</t>
  </si>
  <si>
    <t>16,41 -1,00</t>
  </si>
  <si>
    <t xml:space="preserve"> Ar 2 bolsões / Parabolica</t>
  </si>
  <si>
    <t>800l (400+400)</t>
  </si>
  <si>
    <t>G 360  A 4x2</t>
  </si>
  <si>
    <t>DC13 139 360</t>
  </si>
  <si>
    <t>GRS895/R Lay shaft</t>
  </si>
  <si>
    <t>7602 (5078 + 2524)</t>
  </si>
  <si>
    <t>G 410  A 4x2</t>
  </si>
  <si>
    <t>DC13 139 410</t>
  </si>
  <si>
    <t>Volume (l)</t>
  </si>
  <si>
    <t>410cv @ 1900rpm</t>
  </si>
  <si>
    <t>2.150 Nm @ 1.000 - 1.300rpm</t>
  </si>
  <si>
    <t>7.768 (5265 + 2503)</t>
  </si>
  <si>
    <t>R 410  A 4x2</t>
  </si>
  <si>
    <t>CR20N / CR20H</t>
  </si>
  <si>
    <t>7.841 (5336 + 2505)</t>
  </si>
  <si>
    <t>R 450  A 4x2</t>
  </si>
  <si>
    <t>DC13 143 450</t>
  </si>
  <si>
    <t>450cv @ 1900rpm</t>
  </si>
  <si>
    <t>2350Nm @ 1000-1350rpm</t>
  </si>
  <si>
    <t>P 360  A 6x2</t>
  </si>
  <si>
    <t>2,87; 3,07;3,23; 3,42;3,64</t>
  </si>
  <si>
    <t xml:space="preserve"> Ar 2 bolsões</t>
  </si>
  <si>
    <t>26.100 (7.100/19.000)</t>
  </si>
  <si>
    <t>9.190 (5177 + 4013)</t>
  </si>
  <si>
    <t>G 360  A 6x2</t>
  </si>
  <si>
    <t xml:space="preserve"> 9.220 (5211 + 4009)</t>
  </si>
  <si>
    <t>G 410  A 6x2</t>
  </si>
  <si>
    <t>9.389 ( 5394 + 3995)</t>
  </si>
  <si>
    <t>G 450  A 6x2</t>
  </si>
  <si>
    <t>R 410  A 6x2</t>
  </si>
  <si>
    <t>9.462 ( 5465 + 3997)</t>
  </si>
  <si>
    <t>R 450  A 6x2</t>
  </si>
  <si>
    <t>R 500  A 6x2</t>
  </si>
  <si>
    <t>DC13 146 500</t>
  </si>
  <si>
    <t>500cv @ 1900rpm</t>
  </si>
  <si>
    <t>2550Nm @ 1000-1300</t>
  </si>
  <si>
    <t xml:space="preserve">Parabolica / Ar </t>
  </si>
  <si>
    <t>S 410  A 6x2</t>
  </si>
  <si>
    <t xml:space="preserve"> 9.578 (5597 + 3981)</t>
  </si>
  <si>
    <t>S 450  A 6x2</t>
  </si>
  <si>
    <t>S 500 A 6x2</t>
  </si>
  <si>
    <t>R 450 A 6x4</t>
  </si>
  <si>
    <t>GRS905/R</t>
  </si>
  <si>
    <t>Opticrise</t>
  </si>
  <si>
    <t>RB662+R660</t>
  </si>
  <si>
    <t>2,92; 3,07;3,42; 3,80</t>
  </si>
  <si>
    <t>Parabólica/ Ar</t>
  </si>
  <si>
    <t>28.100 (7.100/21.000)</t>
  </si>
  <si>
    <t>10.045 (5630 + 4415)</t>
  </si>
  <si>
    <t>R 500 A 6x4</t>
  </si>
  <si>
    <t>RB662</t>
  </si>
  <si>
    <t>Mola / Ar</t>
  </si>
  <si>
    <t>28.100(7.100/21000)</t>
  </si>
  <si>
    <t>R 540 A 6x4</t>
  </si>
  <si>
    <t>CR20N/ CR20H</t>
  </si>
  <si>
    <t>DC13</t>
  </si>
  <si>
    <t>540cv</t>
  </si>
  <si>
    <t>2700Nm</t>
  </si>
  <si>
    <t>S 450 A 6x4</t>
  </si>
  <si>
    <t>10.157 (5758 + 4399)</t>
  </si>
  <si>
    <t>S 500 A 6x4</t>
  </si>
  <si>
    <t>S 540 A 6x4</t>
  </si>
  <si>
    <t>G 450 A6x4 XT</t>
  </si>
  <si>
    <t>CG 14 / 17 / 20</t>
  </si>
  <si>
    <t>GRSO905/R</t>
  </si>
  <si>
    <t>13,28 - 0,80</t>
  </si>
  <si>
    <t>RBP835+RP835</t>
  </si>
  <si>
    <t>3,8 ; 4,38 ; 4,72 ; 5,36 ;  5,68 ; 6,23 ; 7,18</t>
  </si>
  <si>
    <t>22x8.0   8,25x22,5</t>
  </si>
  <si>
    <t>11.00R22  295/80 R22,5</t>
  </si>
  <si>
    <t>35.000 (9.000 / 26.000)</t>
  </si>
  <si>
    <t>500l (200 + 300)</t>
  </si>
  <si>
    <t>10595 (5564 + 5031)</t>
  </si>
  <si>
    <t>G 500 A6x4 XT</t>
  </si>
  <si>
    <t>G 540 A6x4 XT</t>
  </si>
  <si>
    <t>GRSO925/R</t>
  </si>
  <si>
    <t>G 410 B6x4 XT</t>
  </si>
  <si>
    <t>Parabólicas</t>
  </si>
  <si>
    <t>41.000 (9.000 / 32.000)</t>
  </si>
  <si>
    <t>500l (300 + 300)</t>
  </si>
  <si>
    <t>10549 ( 5555 + 4994)</t>
  </si>
  <si>
    <t>G 500 B6x4 XT</t>
  </si>
  <si>
    <t>P 280 B6x4</t>
  </si>
  <si>
    <t>CP 14 / 17 / 20</t>
  </si>
  <si>
    <t>GRS905</t>
  </si>
  <si>
    <t>RB662 / RBP735</t>
  </si>
  <si>
    <t>28.500 (7.500 / 21.000)</t>
  </si>
  <si>
    <t>200l</t>
  </si>
  <si>
    <t>P 320 B6x4</t>
  </si>
  <si>
    <t>39.000 (9.000 / 30.000)</t>
  </si>
  <si>
    <t>P 360 B6x4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</si>
</sst>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12"/>
      <color theme="4" tint="-0.249977111117893"/>
      <name val="Arial"/>
      <family val="2"/>
    </font>
    <font>
      <sz val="12"/>
      <color rgb="FFFF0000"/>
      <name val="Arial"/>
      <family val="2"/>
    </font>
    <font>
      <u/>
      <sz val="12"/>
      <color theme="10"/>
      <name val="Arial"/>
      <family val="2"/>
    </font>
    <font>
      <b/>
      <u/>
      <sz val="12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 diagonalDown="1">
      <left style="thin">
        <color auto="1"/>
      </left>
      <right/>
      <top style="double">
        <color auto="1"/>
      </top>
      <bottom style="thin">
        <color auto="1"/>
      </bottom>
      <diagonal style="thin">
        <color auto="1"/>
      </diagonal>
    </border>
    <border diagonalDown="1">
      <left/>
      <right/>
      <top style="double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4" borderId="0" xfId="0" applyFill="1"/>
    <xf numFmtId="0" fontId="0" fillId="5" borderId="0" xfId="0" applyFill="1"/>
    <xf numFmtId="0" fontId="0" fillId="0" borderId="11" xfId="0" applyBorder="1"/>
    <xf numFmtId="0" fontId="0" fillId="3" borderId="0" xfId="0" applyFill="1"/>
    <xf numFmtId="0" fontId="0" fillId="6" borderId="0" xfId="0" applyFill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5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1" fontId="6" fillId="7" borderId="9" xfId="0" applyNumberFormat="1" applyFont="1" applyFill="1" applyBorder="1" applyAlignment="1">
      <alignment horizontal="center"/>
    </xf>
    <xf numFmtId="1" fontId="6" fillId="8" borderId="9" xfId="0" applyNumberFormat="1" applyFont="1" applyFill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0" fillId="0" borderId="21" xfId="0" applyBorder="1"/>
    <xf numFmtId="0" fontId="0" fillId="3" borderId="22" xfId="0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0" fontId="0" fillId="0" borderId="29" xfId="0" applyBorder="1"/>
    <xf numFmtId="0" fontId="0" fillId="3" borderId="30" xfId="0" applyFill="1" applyBorder="1"/>
    <xf numFmtId="0" fontId="0" fillId="0" borderId="3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8" fillId="3" borderId="30" xfId="0" applyFont="1" applyFill="1" applyBorder="1"/>
    <xf numFmtId="0" fontId="0" fillId="3" borderId="30" xfId="0" applyFill="1" applyBorder="1" applyAlignment="1">
      <alignment horizontal="left"/>
    </xf>
    <xf numFmtId="0" fontId="0" fillId="0" borderId="28" xfId="0" applyBorder="1"/>
    <xf numFmtId="0" fontId="0" fillId="3" borderId="33" xfId="0" applyFill="1" applyBorder="1"/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1" fontId="0" fillId="0" borderId="38" xfId="0" applyNumberForma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0" fontId="0" fillId="0" borderId="39" xfId="0" applyBorder="1"/>
    <xf numFmtId="0" fontId="0" fillId="0" borderId="40" xfId="0" applyBorder="1"/>
    <xf numFmtId="1" fontId="0" fillId="0" borderId="0" xfId="0" applyNumberFormat="1" applyBorder="1" applyAlignment="1">
      <alignment horizontal="center"/>
    </xf>
    <xf numFmtId="0" fontId="0" fillId="0" borderId="0" xfId="0" applyFill="1" applyBorder="1"/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6" xfId="0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42" xfId="0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9" xfId="0" applyBorder="1"/>
    <xf numFmtId="0" fontId="0" fillId="0" borderId="44" xfId="0" applyBorder="1"/>
    <xf numFmtId="0" fontId="0" fillId="0" borderId="41" xfId="0" applyBorder="1"/>
    <xf numFmtId="0" fontId="0" fillId="9" borderId="44" xfId="0" applyFill="1" applyBorder="1"/>
    <xf numFmtId="0" fontId="0" fillId="0" borderId="4" xfId="0" applyBorder="1"/>
    <xf numFmtId="0" fontId="10" fillId="9" borderId="4" xfId="2" applyFill="1" applyBorder="1" applyAlignment="1">
      <alignment horizontal="center"/>
    </xf>
    <xf numFmtId="0" fontId="2" fillId="9" borderId="44" xfId="0" applyFont="1" applyFill="1" applyBorder="1" applyAlignment="1">
      <alignment horizontal="center"/>
    </xf>
    <xf numFmtId="0" fontId="0" fillId="9" borderId="8" xfId="0" applyFill="1" applyBorder="1"/>
    <xf numFmtId="0" fontId="0" fillId="9" borderId="8" xfId="0" applyFill="1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48" xfId="0" applyBorder="1"/>
    <xf numFmtId="0" fontId="0" fillId="0" borderId="50" xfId="0" applyBorder="1"/>
    <xf numFmtId="0" fontId="10" fillId="9" borderId="44" xfId="2" applyFill="1" applyBorder="1" applyAlignment="1">
      <alignment horizontal="center" vertical="center"/>
    </xf>
    <xf numFmtId="0" fontId="11" fillId="9" borderId="44" xfId="2" applyFont="1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9" borderId="44" xfId="0" applyFill="1" applyBorder="1" applyAlignment="1">
      <alignment vertical="center"/>
    </xf>
    <xf numFmtId="0" fontId="10" fillId="9" borderId="7" xfId="2" applyFill="1" applyBorder="1" applyAlignment="1">
      <alignment horizontal="center" vertical="center"/>
    </xf>
    <xf numFmtId="3" fontId="0" fillId="0" borderId="46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10" fillId="9" borderId="4" xfId="2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1" fontId="5" fillId="0" borderId="9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3">
    <cellStyle name="Hi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133350</xdr:rowOff>
    </xdr:from>
    <xdr:to>
      <xdr:col>19</xdr:col>
      <xdr:colOff>76200</xdr:colOff>
      <xdr:row>20</xdr:row>
      <xdr:rowOff>86935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DE3843-E234-436E-812A-763280BE1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133350"/>
          <a:ext cx="5953125" cy="3763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870570</xdr:colOff>
      <xdr:row>30</xdr:row>
      <xdr:rowOff>111919</xdr:rowOff>
    </xdr:from>
    <xdr:to>
      <xdr:col>1</xdr:col>
      <xdr:colOff>1416845</xdr:colOff>
      <xdr:row>33</xdr:row>
      <xdr:rowOff>59531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4601" y="111919"/>
          <a:ext cx="546275" cy="5191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776286</xdr:colOff>
      <xdr:row>60</xdr:row>
      <xdr:rowOff>98769</xdr:rowOff>
    </xdr:from>
    <xdr:to>
      <xdr:col>1</xdr:col>
      <xdr:colOff>1414461</xdr:colOff>
      <xdr:row>63</xdr:row>
      <xdr:rowOff>133711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0317" y="5861394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0</xdr:colOff>
      <xdr:row>46</xdr:row>
      <xdr:rowOff>23812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5534025" y="3090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788193</xdr:colOff>
      <xdr:row>122</xdr:row>
      <xdr:rowOff>63050</xdr:rowOff>
    </xdr:from>
    <xdr:ext cx="638175" cy="606442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2224" y="11552581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776286</xdr:colOff>
      <xdr:row>152</xdr:row>
      <xdr:rowOff>86862</xdr:rowOff>
    </xdr:from>
    <xdr:ext cx="638175" cy="606442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0317" y="17267581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788192</xdr:colOff>
      <xdr:row>182</xdr:row>
      <xdr:rowOff>86862</xdr:rowOff>
    </xdr:from>
    <xdr:ext cx="638175" cy="606442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2223" y="22994487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776286</xdr:colOff>
      <xdr:row>212</xdr:row>
      <xdr:rowOff>74956</xdr:rowOff>
    </xdr:from>
    <xdr:ext cx="638175" cy="606442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0317" y="28709487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740568</xdr:colOff>
      <xdr:row>242</xdr:row>
      <xdr:rowOff>39238</xdr:rowOff>
    </xdr:from>
    <xdr:ext cx="638175" cy="606442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599" y="34400676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800099</xdr:colOff>
      <xdr:row>273</xdr:row>
      <xdr:rowOff>86863</xdr:rowOff>
    </xdr:from>
    <xdr:ext cx="638175" cy="606442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4130" y="40365707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812006</xdr:colOff>
      <xdr:row>303</xdr:row>
      <xdr:rowOff>74956</xdr:rowOff>
    </xdr:from>
    <xdr:ext cx="638175" cy="606442"/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6037" y="46080706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800100</xdr:colOff>
      <xdr:row>333</xdr:row>
      <xdr:rowOff>74956</xdr:rowOff>
    </xdr:from>
    <xdr:ext cx="638175" cy="606442"/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4131" y="51807612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823911</xdr:colOff>
      <xdr:row>363</xdr:row>
      <xdr:rowOff>39237</xdr:rowOff>
    </xdr:from>
    <xdr:ext cx="638175" cy="606442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7942" y="57498800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788193</xdr:colOff>
      <xdr:row>392</xdr:row>
      <xdr:rowOff>63050</xdr:rowOff>
    </xdr:from>
    <xdr:ext cx="638175" cy="606442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2224" y="63059019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788193</xdr:colOff>
      <xdr:row>422</xdr:row>
      <xdr:rowOff>63050</xdr:rowOff>
    </xdr:from>
    <xdr:ext cx="638175" cy="606442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2224" y="68785925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752474</xdr:colOff>
      <xdr:row>452</xdr:row>
      <xdr:rowOff>51144</xdr:rowOff>
    </xdr:from>
    <xdr:ext cx="638175" cy="606442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6505" y="74500925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728662</xdr:colOff>
      <xdr:row>482</xdr:row>
      <xdr:rowOff>63050</xdr:rowOff>
    </xdr:from>
    <xdr:ext cx="638175" cy="606442"/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2693" y="80239738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561974</xdr:colOff>
      <xdr:row>512</xdr:row>
      <xdr:rowOff>63050</xdr:rowOff>
    </xdr:from>
    <xdr:ext cx="638175" cy="606442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799" y="68700200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561974</xdr:colOff>
      <xdr:row>542</xdr:row>
      <xdr:rowOff>63050</xdr:rowOff>
    </xdr:from>
    <xdr:ext cx="638175" cy="606442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799" y="85873775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561974</xdr:colOff>
      <xdr:row>572</xdr:row>
      <xdr:rowOff>63050</xdr:rowOff>
    </xdr:from>
    <xdr:ext cx="638175" cy="606442"/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799" y="91598300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561974</xdr:colOff>
      <xdr:row>602</xdr:row>
      <xdr:rowOff>63050</xdr:rowOff>
    </xdr:from>
    <xdr:ext cx="638175" cy="606442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799" y="97322825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561974</xdr:colOff>
      <xdr:row>632</xdr:row>
      <xdr:rowOff>63050</xdr:rowOff>
    </xdr:from>
    <xdr:ext cx="638175" cy="606442"/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799" y="103047350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561974</xdr:colOff>
      <xdr:row>663</xdr:row>
      <xdr:rowOff>63050</xdr:rowOff>
    </xdr:from>
    <xdr:ext cx="638175" cy="606442"/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799" y="114496400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847724</xdr:colOff>
      <xdr:row>693</xdr:row>
      <xdr:rowOff>105833</xdr:rowOff>
    </xdr:from>
    <xdr:ext cx="638175" cy="606442"/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1641" y="139414250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561974</xdr:colOff>
      <xdr:row>723</xdr:row>
      <xdr:rowOff>63050</xdr:rowOff>
    </xdr:from>
    <xdr:ext cx="638175" cy="606442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5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799" y="143119025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561974</xdr:colOff>
      <xdr:row>753</xdr:row>
      <xdr:rowOff>63050</xdr:rowOff>
    </xdr:from>
    <xdr:ext cx="638175" cy="606442"/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799" y="148843550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561974</xdr:colOff>
      <xdr:row>783</xdr:row>
      <xdr:rowOff>63050</xdr:rowOff>
    </xdr:from>
    <xdr:ext cx="638175" cy="606442"/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9799" y="154568075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764380</xdr:colOff>
      <xdr:row>813</xdr:row>
      <xdr:rowOff>63050</xdr:rowOff>
    </xdr:from>
    <xdr:ext cx="638175" cy="606442"/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38411" y="154880019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812005</xdr:colOff>
      <xdr:row>843</xdr:row>
      <xdr:rowOff>74956</xdr:rowOff>
    </xdr:from>
    <xdr:ext cx="638175" cy="606442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86036" y="160618831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0</xdr:colOff>
      <xdr:row>46</xdr:row>
      <xdr:rowOff>23812</xdr:rowOff>
    </xdr:from>
    <xdr:ext cx="65" cy="172227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 txBox="1"/>
      </xdr:nvSpPr>
      <xdr:spPr>
        <a:xfrm>
          <a:off x="5553075" y="3090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46</xdr:row>
      <xdr:rowOff>23812</xdr:rowOff>
    </xdr:from>
    <xdr:ext cx="65" cy="172227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 txBox="1"/>
      </xdr:nvSpPr>
      <xdr:spPr>
        <a:xfrm>
          <a:off x="5553075" y="3090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46</xdr:row>
      <xdr:rowOff>23812</xdr:rowOff>
    </xdr:from>
    <xdr:ext cx="65" cy="172227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 txBox="1"/>
      </xdr:nvSpPr>
      <xdr:spPr>
        <a:xfrm>
          <a:off x="5553075" y="3090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46</xdr:row>
      <xdr:rowOff>23812</xdr:rowOff>
    </xdr:from>
    <xdr:ext cx="65" cy="172227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500-000002010000}"/>
            </a:ext>
          </a:extLst>
        </xdr:cNvPr>
        <xdr:cNvSpPr txBox="1"/>
      </xdr:nvSpPr>
      <xdr:spPr>
        <a:xfrm>
          <a:off x="5619750" y="3090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46</xdr:row>
      <xdr:rowOff>23812</xdr:rowOff>
    </xdr:from>
    <xdr:ext cx="65" cy="172227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00000000-0008-0000-0500-000015010000}"/>
            </a:ext>
          </a:extLst>
        </xdr:cNvPr>
        <xdr:cNvSpPr txBox="1"/>
      </xdr:nvSpPr>
      <xdr:spPr>
        <a:xfrm>
          <a:off x="7772400" y="3090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46</xdr:row>
      <xdr:rowOff>23812</xdr:rowOff>
    </xdr:from>
    <xdr:ext cx="65" cy="172227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00000000-0008-0000-0500-000016010000}"/>
            </a:ext>
          </a:extLst>
        </xdr:cNvPr>
        <xdr:cNvSpPr txBox="1"/>
      </xdr:nvSpPr>
      <xdr:spPr>
        <a:xfrm>
          <a:off x="9810750" y="3090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46</xdr:row>
      <xdr:rowOff>23812</xdr:rowOff>
    </xdr:from>
    <xdr:ext cx="65" cy="172227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00000000-0008-0000-0500-000017010000}"/>
            </a:ext>
          </a:extLst>
        </xdr:cNvPr>
        <xdr:cNvSpPr txBox="1"/>
      </xdr:nvSpPr>
      <xdr:spPr>
        <a:xfrm>
          <a:off x="11963400" y="3090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847724</xdr:colOff>
      <xdr:row>874</xdr:row>
      <xdr:rowOff>39237</xdr:rowOff>
    </xdr:from>
    <xdr:ext cx="638175" cy="606442"/>
    <xdr:pic>
      <xdr:nvPicPr>
        <xdr:cNvPr id="288" name="Picture 287">
          <a:extLst>
            <a:ext uri="{FF2B5EF4-FFF2-40B4-BE49-F238E27FC236}">
              <a16:creationId xmlns:a16="http://schemas.microsoft.com/office/drawing/2014/main" id="{00000000-0008-0000-05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1755" y="166500518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847724</xdr:colOff>
      <xdr:row>905</xdr:row>
      <xdr:rowOff>39237</xdr:rowOff>
    </xdr:from>
    <xdr:ext cx="638175" cy="606442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5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1755" y="166500518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847724</xdr:colOff>
      <xdr:row>935</xdr:row>
      <xdr:rowOff>39237</xdr:rowOff>
    </xdr:from>
    <xdr:ext cx="638175" cy="606442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5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1755" y="172417925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847724</xdr:colOff>
      <xdr:row>966</xdr:row>
      <xdr:rowOff>39237</xdr:rowOff>
    </xdr:from>
    <xdr:ext cx="638175" cy="606442"/>
    <xdr:pic>
      <xdr:nvPicPr>
        <xdr:cNvPr id="314" name="Picture 313">
          <a:extLst>
            <a:ext uri="{FF2B5EF4-FFF2-40B4-BE49-F238E27FC236}">
              <a16:creationId xmlns:a16="http://schemas.microsoft.com/office/drawing/2014/main" id="{00000000-0008-0000-05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1755" y="166500518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847724</xdr:colOff>
      <xdr:row>997</xdr:row>
      <xdr:rowOff>39237</xdr:rowOff>
    </xdr:from>
    <xdr:ext cx="638175" cy="606442"/>
    <xdr:pic>
      <xdr:nvPicPr>
        <xdr:cNvPr id="322" name="Picture 321">
          <a:extLst>
            <a:ext uri="{FF2B5EF4-FFF2-40B4-BE49-F238E27FC236}">
              <a16:creationId xmlns:a16="http://schemas.microsoft.com/office/drawing/2014/main" id="{00000000-0008-0000-05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1755" y="184074143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847724</xdr:colOff>
      <xdr:row>1029</xdr:row>
      <xdr:rowOff>39237</xdr:rowOff>
    </xdr:from>
    <xdr:ext cx="638175" cy="606442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5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1755" y="189991550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870570</xdr:colOff>
      <xdr:row>0</xdr:row>
      <xdr:rowOff>111919</xdr:rowOff>
    </xdr:from>
    <xdr:ext cx="546275" cy="519112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5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4601" y="5826919"/>
          <a:ext cx="546275" cy="5191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</xdr:col>
      <xdr:colOff>0</xdr:colOff>
      <xdr:row>16</xdr:row>
      <xdr:rowOff>23812</xdr:rowOff>
    </xdr:from>
    <xdr:ext cx="65" cy="172227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id="{00000000-0008-0000-0500-000052010000}"/>
            </a:ext>
          </a:extLst>
        </xdr:cNvPr>
        <xdr:cNvSpPr txBox="1"/>
      </xdr:nvSpPr>
      <xdr:spPr>
        <a:xfrm>
          <a:off x="5979319" y="881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16</xdr:row>
      <xdr:rowOff>23812</xdr:rowOff>
    </xdr:from>
    <xdr:ext cx="65" cy="172227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id="{00000000-0008-0000-0500-000053010000}"/>
            </a:ext>
          </a:extLst>
        </xdr:cNvPr>
        <xdr:cNvSpPr txBox="1"/>
      </xdr:nvSpPr>
      <xdr:spPr>
        <a:xfrm>
          <a:off x="8372475" y="881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16</xdr:row>
      <xdr:rowOff>23812</xdr:rowOff>
    </xdr:from>
    <xdr:ext cx="65" cy="172227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id="{00000000-0008-0000-0500-000054010000}"/>
            </a:ext>
          </a:extLst>
        </xdr:cNvPr>
        <xdr:cNvSpPr txBox="1"/>
      </xdr:nvSpPr>
      <xdr:spPr>
        <a:xfrm>
          <a:off x="10634663" y="881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16</xdr:row>
      <xdr:rowOff>23812</xdr:rowOff>
    </xdr:from>
    <xdr:ext cx="65" cy="172227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id="{00000000-0008-0000-0500-000055010000}"/>
            </a:ext>
          </a:extLst>
        </xdr:cNvPr>
        <xdr:cNvSpPr txBox="1"/>
      </xdr:nvSpPr>
      <xdr:spPr>
        <a:xfrm>
          <a:off x="13158788" y="881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16</xdr:row>
      <xdr:rowOff>23812</xdr:rowOff>
    </xdr:from>
    <xdr:ext cx="65" cy="172227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id="{00000000-0008-0000-0500-00005B010000}"/>
            </a:ext>
          </a:extLst>
        </xdr:cNvPr>
        <xdr:cNvSpPr txBox="1"/>
      </xdr:nvSpPr>
      <xdr:spPr>
        <a:xfrm>
          <a:off x="5979319" y="881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16</xdr:row>
      <xdr:rowOff>23812</xdr:rowOff>
    </xdr:from>
    <xdr:ext cx="65" cy="172227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id="{00000000-0008-0000-0500-00005C010000}"/>
            </a:ext>
          </a:extLst>
        </xdr:cNvPr>
        <xdr:cNvSpPr txBox="1"/>
      </xdr:nvSpPr>
      <xdr:spPr>
        <a:xfrm>
          <a:off x="8372475" y="881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16</xdr:row>
      <xdr:rowOff>23812</xdr:rowOff>
    </xdr:from>
    <xdr:ext cx="65" cy="172227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id="{00000000-0008-0000-0500-00005D010000}"/>
            </a:ext>
          </a:extLst>
        </xdr:cNvPr>
        <xdr:cNvSpPr txBox="1"/>
      </xdr:nvSpPr>
      <xdr:spPr>
        <a:xfrm>
          <a:off x="10634663" y="881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</xdr:col>
      <xdr:colOff>0</xdr:colOff>
      <xdr:row>16</xdr:row>
      <xdr:rowOff>23812</xdr:rowOff>
    </xdr:from>
    <xdr:ext cx="65" cy="172227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id="{00000000-0008-0000-0500-00005E010000}"/>
            </a:ext>
          </a:extLst>
        </xdr:cNvPr>
        <xdr:cNvSpPr txBox="1"/>
      </xdr:nvSpPr>
      <xdr:spPr>
        <a:xfrm>
          <a:off x="13158788" y="881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788193</xdr:colOff>
      <xdr:row>91</xdr:row>
      <xdr:rowOff>63050</xdr:rowOff>
    </xdr:from>
    <xdr:ext cx="638175" cy="606442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5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62224" y="22815894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847724</xdr:colOff>
      <xdr:row>1060</xdr:row>
      <xdr:rowOff>39237</xdr:rowOff>
    </xdr:from>
    <xdr:ext cx="638175" cy="606442"/>
    <xdr:pic>
      <xdr:nvPicPr>
        <xdr:cNvPr id="363" name="Picture 362">
          <a:extLst>
            <a:ext uri="{FF2B5EF4-FFF2-40B4-BE49-F238E27FC236}">
              <a16:creationId xmlns:a16="http://schemas.microsoft.com/office/drawing/2014/main" id="{00000000-0008-0000-05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1755" y="195920862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847724</xdr:colOff>
      <xdr:row>1091</xdr:row>
      <xdr:rowOff>39237</xdr:rowOff>
    </xdr:from>
    <xdr:ext cx="638175" cy="606442"/>
    <xdr:pic>
      <xdr:nvPicPr>
        <xdr:cNvPr id="371" name="Picture 370">
          <a:extLst>
            <a:ext uri="{FF2B5EF4-FFF2-40B4-BE49-F238E27FC236}">
              <a16:creationId xmlns:a16="http://schemas.microsoft.com/office/drawing/2014/main" id="{00000000-0008-0000-05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1755" y="213863581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847724</xdr:colOff>
      <xdr:row>1123</xdr:row>
      <xdr:rowOff>39237</xdr:rowOff>
    </xdr:from>
    <xdr:ext cx="638175" cy="606442"/>
    <xdr:pic>
      <xdr:nvPicPr>
        <xdr:cNvPr id="379" name="Picture 378">
          <a:extLst>
            <a:ext uri="{FF2B5EF4-FFF2-40B4-BE49-F238E27FC236}">
              <a16:creationId xmlns:a16="http://schemas.microsoft.com/office/drawing/2014/main" id="{00000000-0008-0000-05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1755" y="219780987"/>
          <a:ext cx="638175" cy="60644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54"/>
  <sheetViews>
    <sheetView showGridLines="0" topLeftCell="A37" workbookViewId="0">
      <selection activeCell="W73" sqref="W73"/>
    </sheetView>
  </sheetViews>
  <sheetFormatPr defaultRowHeight="15.5" x14ac:dyDescent="0.35"/>
  <cols>
    <col min="1" max="1" width="24.69140625" bestFit="1" customWidth="1"/>
    <col min="2" max="3" width="3.07421875" customWidth="1"/>
    <col min="4" max="4" width="4" customWidth="1"/>
    <col min="5" max="5" width="4.69140625" bestFit="1" customWidth="1"/>
    <col min="6" max="12" width="4" bestFit="1" customWidth="1"/>
    <col min="13" max="14" width="7.69140625" bestFit="1" customWidth="1"/>
    <col min="15" max="15" width="5" bestFit="1" customWidth="1"/>
    <col min="16" max="16" width="5.69140625" bestFit="1" customWidth="1"/>
    <col min="17" max="18" width="7.53515625" bestFit="1" customWidth="1"/>
    <col min="19" max="19" width="7.07421875" bestFit="1" customWidth="1"/>
    <col min="20" max="21" width="6.84375" bestFit="1" customWidth="1"/>
    <col min="22" max="22" width="6.53515625" bestFit="1" customWidth="1"/>
    <col min="23" max="23" width="9.84375" customWidth="1"/>
    <col min="24" max="25" width="6.84375" bestFit="1" customWidth="1"/>
    <col min="26" max="26" width="8.765625" bestFit="1" customWidth="1"/>
    <col min="27" max="27" width="5.53515625" bestFit="1" customWidth="1"/>
  </cols>
  <sheetData>
    <row r="1" spans="1:29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9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3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x14ac:dyDescent="0.3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x14ac:dyDescent="0.3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x14ac:dyDescent="0.3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x14ac:dyDescent="0.3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x14ac:dyDescent="0.3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3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3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x14ac:dyDescent="0.35">
      <c r="A16" s="9"/>
      <c r="B16" s="9"/>
      <c r="C16" s="9"/>
      <c r="D16" s="9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9" x14ac:dyDescent="0.35">
      <c r="A17" s="9"/>
      <c r="B17" s="9"/>
      <c r="C17" s="9"/>
      <c r="D17" s="9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spans="1:29" x14ac:dyDescent="0.35">
      <c r="A18" s="9"/>
      <c r="B18" s="9"/>
      <c r="C18" s="9"/>
      <c r="D18" s="9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 spans="1:29" x14ac:dyDescent="0.35">
      <c r="A19" s="9"/>
      <c r="B19" s="9"/>
      <c r="C19" s="9"/>
      <c r="D19" s="9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 spans="1:29" s="11" customFormat="1" x14ac:dyDescent="0.35">
      <c r="E20" s="10"/>
    </row>
    <row r="21" spans="1:29" ht="16" thickBot="1" x14ac:dyDescent="0.4">
      <c r="A21" s="9"/>
      <c r="B21" s="9"/>
      <c r="C21" s="9"/>
      <c r="D21" s="9"/>
      <c r="E21" s="10"/>
      <c r="F21" s="12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 spans="1:29" ht="16.5" thickTop="1" thickBot="1" x14ac:dyDescent="0.4">
      <c r="E22" s="10"/>
      <c r="M22" s="13" t="s">
        <v>17</v>
      </c>
      <c r="N22" s="14" t="s">
        <v>18</v>
      </c>
      <c r="O22" s="14" t="s">
        <v>19</v>
      </c>
      <c r="P22" s="14" t="s">
        <v>20</v>
      </c>
      <c r="Q22" s="14" t="s">
        <v>21</v>
      </c>
      <c r="R22" s="14" t="s">
        <v>22</v>
      </c>
      <c r="S22" s="14" t="s">
        <v>23</v>
      </c>
      <c r="T22" s="14" t="s">
        <v>24</v>
      </c>
      <c r="U22" s="14" t="s">
        <v>25</v>
      </c>
      <c r="V22" s="15" t="s">
        <v>26</v>
      </c>
      <c r="W22" s="14" t="s">
        <v>27</v>
      </c>
      <c r="X22" s="16" t="s">
        <v>28</v>
      </c>
      <c r="Y22" s="14"/>
      <c r="Z22" s="17"/>
      <c r="AA22" s="17"/>
      <c r="AB22" s="17"/>
      <c r="AC22" s="18"/>
    </row>
    <row r="23" spans="1:29" ht="45.75" customHeight="1" thickTop="1" x14ac:dyDescent="0.35">
      <c r="A23" s="19" t="s">
        <v>29</v>
      </c>
      <c r="B23" s="95"/>
      <c r="C23" s="96"/>
      <c r="D23" s="97" t="s">
        <v>30</v>
      </c>
      <c r="E23" s="98"/>
      <c r="F23" s="98"/>
      <c r="G23" s="98"/>
      <c r="H23" s="98"/>
      <c r="I23" s="98"/>
      <c r="J23" s="98"/>
      <c r="K23" s="98"/>
      <c r="L23" s="98"/>
      <c r="M23" s="20" t="s">
        <v>31</v>
      </c>
      <c r="N23" s="21" t="s">
        <v>32</v>
      </c>
      <c r="O23" s="21" t="s">
        <v>33</v>
      </c>
      <c r="P23" s="21" t="s">
        <v>34</v>
      </c>
      <c r="Q23" s="21" t="s">
        <v>35</v>
      </c>
      <c r="R23" s="21" t="s">
        <v>36</v>
      </c>
      <c r="S23" s="21" t="s">
        <v>37</v>
      </c>
      <c r="T23" s="21" t="s">
        <v>38</v>
      </c>
      <c r="U23" s="21" t="s">
        <v>39</v>
      </c>
      <c r="V23" s="21" t="s">
        <v>40</v>
      </c>
      <c r="W23" s="21" t="s">
        <v>41</v>
      </c>
      <c r="X23" s="22" t="s">
        <v>42</v>
      </c>
      <c r="Y23" s="21" t="s">
        <v>43</v>
      </c>
      <c r="Z23" s="21" t="s">
        <v>44</v>
      </c>
      <c r="AA23" s="21" t="s">
        <v>45</v>
      </c>
      <c r="AB23" s="21" t="s">
        <v>46</v>
      </c>
      <c r="AC23" s="23" t="s">
        <v>47</v>
      </c>
    </row>
    <row r="24" spans="1:29" x14ac:dyDescent="0.35">
      <c r="A24" s="24" t="s">
        <v>48</v>
      </c>
      <c r="B24" s="25" t="s">
        <v>49</v>
      </c>
      <c r="C24" s="26" t="s">
        <v>50</v>
      </c>
      <c r="D24" s="99" t="s">
        <v>51</v>
      </c>
      <c r="E24" s="100"/>
      <c r="F24" s="100"/>
      <c r="G24" s="100"/>
      <c r="H24" s="100"/>
      <c r="I24" s="100"/>
      <c r="J24" s="100"/>
      <c r="K24" s="100"/>
      <c r="L24" s="100"/>
      <c r="M24" s="27" t="s">
        <v>52</v>
      </c>
      <c r="N24" s="28" t="s">
        <v>52</v>
      </c>
      <c r="O24" s="24" t="s">
        <v>53</v>
      </c>
      <c r="P24" s="24" t="s">
        <v>53</v>
      </c>
      <c r="Q24" s="28" t="s">
        <v>52</v>
      </c>
      <c r="R24" s="28" t="s">
        <v>52</v>
      </c>
      <c r="S24" s="28" t="s">
        <v>52</v>
      </c>
      <c r="T24" s="24" t="s">
        <v>53</v>
      </c>
      <c r="U24" s="28" t="s">
        <v>52</v>
      </c>
      <c r="V24" s="24" t="s">
        <v>53</v>
      </c>
      <c r="W24" s="28" t="s">
        <v>52</v>
      </c>
      <c r="X24" s="29" t="s">
        <v>54</v>
      </c>
      <c r="Y24" s="24"/>
      <c r="Z24" s="24"/>
      <c r="AA24" s="4"/>
      <c r="AB24" s="4"/>
      <c r="AC24" s="30"/>
    </row>
    <row r="25" spans="1:29" x14ac:dyDescent="0.35">
      <c r="A25" s="31" t="s">
        <v>55</v>
      </c>
      <c r="B25" s="32"/>
      <c r="C25" s="33">
        <v>1</v>
      </c>
      <c r="D25" s="34">
        <v>250</v>
      </c>
      <c r="E25" s="34">
        <v>280</v>
      </c>
      <c r="F25" s="35"/>
      <c r="G25" s="35"/>
      <c r="H25" s="35"/>
      <c r="I25" s="35"/>
      <c r="J25" s="35"/>
      <c r="K25" s="35"/>
      <c r="L25" s="36"/>
      <c r="M25" s="37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x14ac:dyDescent="0.35">
      <c r="A26" s="40" t="s">
        <v>56</v>
      </c>
      <c r="B26" s="41"/>
      <c r="C26" s="42">
        <v>1</v>
      </c>
      <c r="D26" s="34">
        <v>250</v>
      </c>
      <c r="E26" s="34">
        <v>280</v>
      </c>
      <c r="F26" s="35"/>
      <c r="G26" s="35"/>
      <c r="H26" s="35"/>
      <c r="I26" s="35"/>
      <c r="J26" s="35"/>
      <c r="K26" s="35"/>
      <c r="L26" s="36"/>
      <c r="M26" s="37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9"/>
    </row>
    <row r="27" spans="1:29" x14ac:dyDescent="0.35">
      <c r="A27" s="40" t="s">
        <v>57</v>
      </c>
      <c r="B27" s="41"/>
      <c r="C27" s="42">
        <v>1</v>
      </c>
      <c r="D27" s="35"/>
      <c r="E27" s="35">
        <v>280</v>
      </c>
      <c r="F27" s="35">
        <v>320</v>
      </c>
      <c r="G27" s="35"/>
      <c r="H27" s="35"/>
      <c r="I27" s="35"/>
      <c r="J27" s="35"/>
      <c r="K27" s="35"/>
      <c r="L27" s="36"/>
      <c r="M27" s="37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9"/>
    </row>
    <row r="28" spans="1:29" x14ac:dyDescent="0.35">
      <c r="A28" s="40" t="s">
        <v>58</v>
      </c>
      <c r="B28" s="41"/>
      <c r="C28" s="42">
        <v>1</v>
      </c>
      <c r="D28" s="35"/>
      <c r="E28" s="35">
        <v>280</v>
      </c>
      <c r="F28" s="35">
        <v>320</v>
      </c>
      <c r="G28" s="35"/>
      <c r="H28" s="35"/>
      <c r="I28" s="35"/>
      <c r="J28" s="35"/>
      <c r="K28" s="35"/>
      <c r="L28" s="36"/>
      <c r="M28" s="37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9"/>
    </row>
    <row r="29" spans="1:29" x14ac:dyDescent="0.35">
      <c r="A29" s="40" t="s">
        <v>59</v>
      </c>
      <c r="B29" s="41"/>
      <c r="C29" s="42">
        <v>1</v>
      </c>
      <c r="D29" s="35"/>
      <c r="E29" s="35">
        <v>280</v>
      </c>
      <c r="F29" s="35">
        <v>320</v>
      </c>
      <c r="G29" s="35"/>
      <c r="H29" s="35"/>
      <c r="I29" s="35"/>
      <c r="J29" s="35"/>
      <c r="K29" s="35"/>
      <c r="L29" s="36"/>
      <c r="M29" s="37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9"/>
    </row>
    <row r="30" spans="1:29" x14ac:dyDescent="0.35">
      <c r="A30" s="40" t="s">
        <v>60</v>
      </c>
      <c r="B30" s="41">
        <v>1</v>
      </c>
      <c r="C30" s="42"/>
      <c r="D30" s="35"/>
      <c r="E30" s="35"/>
      <c r="F30" s="35">
        <v>320</v>
      </c>
      <c r="G30" s="35">
        <v>360</v>
      </c>
      <c r="H30" s="35">
        <v>410</v>
      </c>
      <c r="I30" s="35">
        <v>450</v>
      </c>
      <c r="J30" s="35">
        <v>500</v>
      </c>
      <c r="K30" s="35"/>
      <c r="L30" s="36"/>
      <c r="M30" s="37">
        <v>5038</v>
      </c>
      <c r="N30" s="38">
        <v>2162</v>
      </c>
      <c r="O30" s="38">
        <v>3350</v>
      </c>
      <c r="P30" s="38">
        <v>0</v>
      </c>
      <c r="Q30" s="38">
        <v>11500</v>
      </c>
      <c r="R30" s="38">
        <v>0</v>
      </c>
      <c r="S30" s="38">
        <v>0</v>
      </c>
      <c r="T30" s="38">
        <f>P30-Q30/(R30+Q30)*(P30)</f>
        <v>0</v>
      </c>
      <c r="U30" s="38">
        <v>10000</v>
      </c>
      <c r="V30" s="38">
        <v>-310</v>
      </c>
      <c r="W30" s="38">
        <f>(U30-N30)*(O30+T30)/(O30+V30)</f>
        <v>8637.269736842105</v>
      </c>
      <c r="X30" s="38">
        <f>W30+M30+ N30-U30</f>
        <v>5837.269736842105</v>
      </c>
      <c r="Y30" s="38" t="s">
        <v>61</v>
      </c>
      <c r="Z30" s="38" t="s">
        <v>62</v>
      </c>
      <c r="AA30" s="38" t="s">
        <v>63</v>
      </c>
      <c r="AB30" s="38"/>
      <c r="AC30" s="39"/>
    </row>
    <row r="31" spans="1:29" x14ac:dyDescent="0.35">
      <c r="A31" s="40" t="s">
        <v>64</v>
      </c>
      <c r="B31" s="41">
        <v>1</v>
      </c>
      <c r="C31" s="42"/>
      <c r="D31" s="35"/>
      <c r="E31" s="35"/>
      <c r="F31" s="35">
        <v>320</v>
      </c>
      <c r="G31" s="35">
        <v>360</v>
      </c>
      <c r="H31" s="35"/>
      <c r="I31" s="35"/>
      <c r="J31" s="35"/>
      <c r="K31" s="35"/>
      <c r="L31" s="36"/>
      <c r="M31" s="37">
        <v>5029</v>
      </c>
      <c r="N31" s="38">
        <v>2166</v>
      </c>
      <c r="O31" s="38">
        <v>3350</v>
      </c>
      <c r="P31" s="38">
        <v>0</v>
      </c>
      <c r="Q31" s="38">
        <v>11500</v>
      </c>
      <c r="R31" s="38">
        <v>0</v>
      </c>
      <c r="S31" s="38">
        <v>0</v>
      </c>
      <c r="T31" s="38">
        <f>P31-Q31/(R31+Q31)*(P31)</f>
        <v>0</v>
      </c>
      <c r="U31" s="38">
        <v>10000</v>
      </c>
      <c r="V31" s="38">
        <v>-310</v>
      </c>
      <c r="W31" s="38">
        <f>(U31-N31)*(O31+T31)/(O31+V31)</f>
        <v>8632.8618421052633</v>
      </c>
      <c r="X31" s="38">
        <f>W31+M31+ N31-U31</f>
        <v>5827.8618421052633</v>
      </c>
      <c r="Y31" s="38"/>
      <c r="Z31" s="38"/>
      <c r="AA31" s="38"/>
      <c r="AB31" s="38"/>
      <c r="AC31" s="39"/>
    </row>
    <row r="32" spans="1:29" x14ac:dyDescent="0.35">
      <c r="A32" s="40" t="s">
        <v>65</v>
      </c>
      <c r="B32" s="41">
        <v>1</v>
      </c>
      <c r="C32" s="42"/>
      <c r="D32" s="35"/>
      <c r="E32" s="35"/>
      <c r="F32" s="35"/>
      <c r="G32" s="35"/>
      <c r="H32" s="35">
        <v>410</v>
      </c>
      <c r="I32" s="35">
        <v>450</v>
      </c>
      <c r="J32" s="35">
        <v>500</v>
      </c>
      <c r="K32" s="35">
        <v>540</v>
      </c>
      <c r="L32" s="36"/>
      <c r="M32" s="37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9"/>
    </row>
    <row r="33" spans="1:29" x14ac:dyDescent="0.35">
      <c r="A33" s="40" t="s">
        <v>66</v>
      </c>
      <c r="B33" s="41">
        <v>1</v>
      </c>
      <c r="C33" s="42"/>
      <c r="D33" s="35"/>
      <c r="E33" s="35"/>
      <c r="F33" s="35"/>
      <c r="G33" s="35"/>
      <c r="H33" s="35">
        <v>410</v>
      </c>
      <c r="I33" s="35">
        <v>450</v>
      </c>
      <c r="J33" s="35">
        <v>500</v>
      </c>
      <c r="K33" s="35">
        <v>540</v>
      </c>
      <c r="L33" s="36"/>
      <c r="M33" s="37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x14ac:dyDescent="0.35">
      <c r="A34" s="40" t="s">
        <v>67</v>
      </c>
      <c r="B34" s="41">
        <v>1</v>
      </c>
      <c r="C34" s="42"/>
      <c r="D34" s="35"/>
      <c r="E34" s="35"/>
      <c r="F34" s="35"/>
      <c r="G34" s="35"/>
      <c r="H34" s="35">
        <v>410</v>
      </c>
      <c r="I34" s="35">
        <v>450</v>
      </c>
      <c r="J34" s="35">
        <v>500</v>
      </c>
      <c r="K34" s="35">
        <v>540</v>
      </c>
      <c r="L34" s="36"/>
      <c r="M34" s="37">
        <v>5425</v>
      </c>
      <c r="N34" s="38">
        <v>2018</v>
      </c>
      <c r="O34" s="38">
        <v>3350</v>
      </c>
      <c r="P34" s="38">
        <v>0</v>
      </c>
      <c r="Q34" s="38">
        <v>11500</v>
      </c>
      <c r="R34" s="38">
        <v>0</v>
      </c>
      <c r="S34" s="38">
        <v>0</v>
      </c>
      <c r="T34" s="38">
        <f t="shared" ref="T34:T42" si="0">P34-Q34/(R34+Q34)*(P34)</f>
        <v>0</v>
      </c>
      <c r="U34" s="38">
        <v>10000</v>
      </c>
      <c r="V34" s="38">
        <v>-310</v>
      </c>
      <c r="W34" s="38">
        <f t="shared" ref="W34:W42" si="1">(U34-N34)*(O34+T34)/(O34+V34)</f>
        <v>8795.9539473684217</v>
      </c>
      <c r="X34" s="38">
        <f t="shared" ref="X34:X42" si="2">W34+M34+ N34-U34</f>
        <v>6238.9539473684217</v>
      </c>
      <c r="Y34" s="38"/>
      <c r="Z34" s="38"/>
      <c r="AA34" s="38"/>
      <c r="AB34" s="38"/>
      <c r="AC34" s="39"/>
    </row>
    <row r="35" spans="1:29" x14ac:dyDescent="0.35">
      <c r="A35" s="40" t="s">
        <v>68</v>
      </c>
      <c r="B35" s="41">
        <v>1</v>
      </c>
      <c r="C35" s="42"/>
      <c r="D35" s="35"/>
      <c r="E35" s="35"/>
      <c r="F35" s="35"/>
      <c r="G35" s="35"/>
      <c r="H35" s="35">
        <v>410</v>
      </c>
      <c r="I35" s="35">
        <v>450</v>
      </c>
      <c r="J35" s="35">
        <v>500</v>
      </c>
      <c r="K35" s="35">
        <v>540</v>
      </c>
      <c r="L35" s="36"/>
      <c r="M35" s="37">
        <v>5436</v>
      </c>
      <c r="N35" s="38">
        <v>2119</v>
      </c>
      <c r="O35" s="38">
        <v>3350</v>
      </c>
      <c r="P35" s="38">
        <v>0</v>
      </c>
      <c r="Q35" s="38">
        <v>11500</v>
      </c>
      <c r="R35" s="38">
        <v>0</v>
      </c>
      <c r="S35" s="38">
        <v>0</v>
      </c>
      <c r="T35" s="38">
        <f t="shared" si="0"/>
        <v>0</v>
      </c>
      <c r="U35" s="38">
        <v>10000</v>
      </c>
      <c r="V35" s="38">
        <v>-310</v>
      </c>
      <c r="W35" s="38">
        <f t="shared" si="1"/>
        <v>8684.6546052631584</v>
      </c>
      <c r="X35" s="38">
        <f t="shared" si="2"/>
        <v>6239.6546052631584</v>
      </c>
      <c r="Y35" s="38"/>
      <c r="Z35" s="38"/>
      <c r="AA35" s="38"/>
      <c r="AB35" s="38"/>
      <c r="AC35" s="39"/>
    </row>
    <row r="36" spans="1:29" x14ac:dyDescent="0.35">
      <c r="A36" s="40" t="s">
        <v>69</v>
      </c>
      <c r="B36" s="41">
        <v>1</v>
      </c>
      <c r="C36" s="42"/>
      <c r="D36" s="35"/>
      <c r="E36" s="35"/>
      <c r="F36" s="35"/>
      <c r="G36" s="35">
        <v>360</v>
      </c>
      <c r="H36" s="35">
        <v>410</v>
      </c>
      <c r="I36" s="35">
        <v>450</v>
      </c>
      <c r="J36" s="35">
        <v>500</v>
      </c>
      <c r="K36" s="35"/>
      <c r="L36" s="36"/>
      <c r="M36" s="37">
        <v>5292</v>
      </c>
      <c r="N36" s="38">
        <v>3412</v>
      </c>
      <c r="O36" s="38">
        <v>3350</v>
      </c>
      <c r="P36" s="38">
        <v>1300</v>
      </c>
      <c r="Q36" s="38">
        <v>10500</v>
      </c>
      <c r="R36" s="38">
        <v>8500</v>
      </c>
      <c r="S36" s="38">
        <f t="shared" ref="S36:S42" si="3" xml:space="preserve"> Q36+R36</f>
        <v>19000</v>
      </c>
      <c r="T36" s="38">
        <f t="shared" si="0"/>
        <v>581.57894736842104</v>
      </c>
      <c r="U36" s="38">
        <v>17000</v>
      </c>
      <c r="V36" s="38">
        <v>340</v>
      </c>
      <c r="W36" s="38">
        <f t="shared" si="1"/>
        <v>14477.586649550705</v>
      </c>
      <c r="X36" s="38">
        <f t="shared" si="2"/>
        <v>6181.5866495507071</v>
      </c>
      <c r="Y36" s="38"/>
      <c r="Z36" s="38"/>
      <c r="AA36" s="38"/>
      <c r="AB36" s="38"/>
      <c r="AC36" s="39"/>
    </row>
    <row r="37" spans="1:29" x14ac:dyDescent="0.35">
      <c r="A37" s="40" t="s">
        <v>70</v>
      </c>
      <c r="B37" s="41">
        <v>1</v>
      </c>
      <c r="C37" s="42"/>
      <c r="D37" s="35"/>
      <c r="E37" s="35"/>
      <c r="F37" s="35"/>
      <c r="G37" s="35">
        <v>360</v>
      </c>
      <c r="H37" s="35">
        <v>410</v>
      </c>
      <c r="I37" s="35">
        <v>450</v>
      </c>
      <c r="J37" s="35">
        <v>500</v>
      </c>
      <c r="K37" s="35"/>
      <c r="L37" s="36"/>
      <c r="M37" s="37">
        <v>5354</v>
      </c>
      <c r="N37" s="38">
        <v>3429</v>
      </c>
      <c r="O37" s="38">
        <v>3350</v>
      </c>
      <c r="P37" s="38">
        <v>1300</v>
      </c>
      <c r="Q37" s="38">
        <v>10500</v>
      </c>
      <c r="R37" s="38">
        <v>8500</v>
      </c>
      <c r="S37" s="38">
        <f t="shared" si="3"/>
        <v>19000</v>
      </c>
      <c r="T37" s="38">
        <f t="shared" si="0"/>
        <v>581.57894736842104</v>
      </c>
      <c r="U37" s="38">
        <v>17000</v>
      </c>
      <c r="V37" s="38">
        <v>340</v>
      </c>
      <c r="W37" s="38">
        <f t="shared" si="1"/>
        <v>14459.473684210527</v>
      </c>
      <c r="X37" s="38">
        <f t="shared" si="2"/>
        <v>6242.4736842105267</v>
      </c>
      <c r="Y37" s="38"/>
      <c r="Z37" s="38"/>
      <c r="AA37" s="38"/>
      <c r="AB37" s="38"/>
      <c r="AC37" s="39"/>
    </row>
    <row r="38" spans="1:29" x14ac:dyDescent="0.35">
      <c r="A38" s="40" t="s">
        <v>71</v>
      </c>
      <c r="B38" s="41">
        <v>1</v>
      </c>
      <c r="C38" s="42"/>
      <c r="D38" s="35"/>
      <c r="E38" s="35"/>
      <c r="F38" s="35"/>
      <c r="G38" s="35"/>
      <c r="H38" s="35">
        <v>410</v>
      </c>
      <c r="I38" s="35">
        <v>450</v>
      </c>
      <c r="J38" s="35">
        <v>500</v>
      </c>
      <c r="K38" s="35"/>
      <c r="L38" s="36"/>
      <c r="M38" s="37">
        <v>5392</v>
      </c>
      <c r="N38" s="38">
        <v>3135</v>
      </c>
      <c r="O38" s="38">
        <v>4100</v>
      </c>
      <c r="P38" s="38">
        <v>-1300</v>
      </c>
      <c r="Q38" s="38">
        <v>10000</v>
      </c>
      <c r="R38" s="38">
        <v>7100</v>
      </c>
      <c r="S38" s="38">
        <f t="shared" si="3"/>
        <v>17100</v>
      </c>
      <c r="T38" s="38">
        <f t="shared" si="0"/>
        <v>-539.76608187134502</v>
      </c>
      <c r="U38" s="38">
        <v>17000</v>
      </c>
      <c r="V38" s="38">
        <v>-710</v>
      </c>
      <c r="W38" s="38">
        <f t="shared" si="1"/>
        <v>14561.251703496697</v>
      </c>
      <c r="X38" s="38">
        <f t="shared" si="2"/>
        <v>6088.251703496695</v>
      </c>
      <c r="Y38" s="38"/>
      <c r="Z38" s="38"/>
      <c r="AA38" s="38"/>
      <c r="AB38" s="38"/>
      <c r="AC38" s="39"/>
    </row>
    <row r="39" spans="1:29" x14ac:dyDescent="0.35">
      <c r="A39" s="40" t="s">
        <v>72</v>
      </c>
      <c r="B39" s="41">
        <v>1</v>
      </c>
      <c r="C39" s="42"/>
      <c r="D39" s="35"/>
      <c r="E39" s="35"/>
      <c r="F39" s="35"/>
      <c r="G39" s="35"/>
      <c r="H39" s="35">
        <v>410</v>
      </c>
      <c r="I39" s="35">
        <v>450</v>
      </c>
      <c r="J39" s="35">
        <v>500</v>
      </c>
      <c r="K39" s="35"/>
      <c r="L39" s="36"/>
      <c r="M39" s="37">
        <v>5425</v>
      </c>
      <c r="N39" s="38">
        <v>3123</v>
      </c>
      <c r="O39" s="38">
        <v>4100</v>
      </c>
      <c r="P39" s="38">
        <v>-1300</v>
      </c>
      <c r="Q39" s="38">
        <v>10000</v>
      </c>
      <c r="R39" s="38">
        <v>7100</v>
      </c>
      <c r="S39" s="38">
        <f t="shared" si="3"/>
        <v>17100</v>
      </c>
      <c r="T39" s="38">
        <f t="shared" si="0"/>
        <v>-539.76608187134502</v>
      </c>
      <c r="U39" s="38">
        <v>17000</v>
      </c>
      <c r="V39" s="38">
        <v>-710</v>
      </c>
      <c r="W39" s="38">
        <f t="shared" si="1"/>
        <v>14573.854301436975</v>
      </c>
      <c r="X39" s="38">
        <f t="shared" si="2"/>
        <v>6121.8543014369752</v>
      </c>
      <c r="Y39" s="38"/>
      <c r="Z39" s="38"/>
      <c r="AA39" s="38"/>
      <c r="AB39" s="38"/>
      <c r="AC39" s="39"/>
    </row>
    <row r="40" spans="1:29" x14ac:dyDescent="0.35">
      <c r="A40" s="40" t="s">
        <v>73</v>
      </c>
      <c r="B40" s="41">
        <v>1</v>
      </c>
      <c r="C40" s="42"/>
      <c r="D40" s="35"/>
      <c r="E40" s="35"/>
      <c r="F40" s="35"/>
      <c r="G40" s="35"/>
      <c r="H40" s="35"/>
      <c r="I40" s="35">
        <v>450</v>
      </c>
      <c r="J40" s="35">
        <v>500</v>
      </c>
      <c r="K40" s="35"/>
      <c r="L40" s="36"/>
      <c r="M40" s="37">
        <v>5565</v>
      </c>
      <c r="N40" s="38">
        <v>4467</v>
      </c>
      <c r="O40" s="38">
        <v>3900</v>
      </c>
      <c r="P40" s="38">
        <v>1350</v>
      </c>
      <c r="Q40" s="38">
        <v>10500</v>
      </c>
      <c r="R40" s="38">
        <v>8500</v>
      </c>
      <c r="S40" s="38">
        <f t="shared" si="3"/>
        <v>19000</v>
      </c>
      <c r="T40" s="38">
        <f t="shared" si="0"/>
        <v>603.9473684210526</v>
      </c>
      <c r="U40" s="38">
        <v>17000</v>
      </c>
      <c r="V40" s="38">
        <v>140</v>
      </c>
      <c r="W40" s="38">
        <f t="shared" si="1"/>
        <v>13972.270388223033</v>
      </c>
      <c r="X40" s="38">
        <f t="shared" si="2"/>
        <v>7004.2703882230344</v>
      </c>
      <c r="Y40" s="38"/>
      <c r="Z40" s="38"/>
      <c r="AA40" s="38"/>
      <c r="AB40" s="38"/>
      <c r="AC40" s="39"/>
    </row>
    <row r="41" spans="1:29" x14ac:dyDescent="0.35">
      <c r="A41" s="40" t="s">
        <v>74</v>
      </c>
      <c r="B41" s="41">
        <v>1</v>
      </c>
      <c r="C41" s="42"/>
      <c r="D41" s="35"/>
      <c r="E41" s="35"/>
      <c r="F41" s="35"/>
      <c r="G41" s="35"/>
      <c r="H41" s="35"/>
      <c r="I41" s="35">
        <v>450</v>
      </c>
      <c r="J41" s="35">
        <v>500</v>
      </c>
      <c r="K41" s="35"/>
      <c r="L41" s="36"/>
      <c r="M41" s="37">
        <v>5595</v>
      </c>
      <c r="N41" s="38">
        <v>4458</v>
      </c>
      <c r="O41" s="38">
        <v>3900</v>
      </c>
      <c r="P41" s="38">
        <v>1350</v>
      </c>
      <c r="Q41" s="38">
        <v>10500</v>
      </c>
      <c r="R41" s="38">
        <v>8500</v>
      </c>
      <c r="S41" s="38">
        <f t="shared" si="3"/>
        <v>19000</v>
      </c>
      <c r="T41" s="38">
        <f t="shared" si="0"/>
        <v>603.9473684210526</v>
      </c>
      <c r="U41" s="38">
        <v>17000</v>
      </c>
      <c r="V41" s="38">
        <v>140</v>
      </c>
      <c r="W41" s="38">
        <f t="shared" si="1"/>
        <v>13982.303934340802</v>
      </c>
      <c r="X41" s="38">
        <f t="shared" si="2"/>
        <v>7035.3039343408018</v>
      </c>
      <c r="Y41" s="38"/>
      <c r="Z41" s="38"/>
      <c r="AA41" s="38"/>
      <c r="AB41" s="38"/>
      <c r="AC41" s="39"/>
    </row>
    <row r="42" spans="1:29" x14ac:dyDescent="0.35">
      <c r="A42" s="40" t="s">
        <v>75</v>
      </c>
      <c r="B42" s="41">
        <v>1</v>
      </c>
      <c r="C42" s="42"/>
      <c r="D42" s="35"/>
      <c r="E42" s="35"/>
      <c r="F42" s="35"/>
      <c r="G42" s="35">
        <v>360</v>
      </c>
      <c r="H42" s="35">
        <v>410</v>
      </c>
      <c r="I42" s="35">
        <v>450</v>
      </c>
      <c r="J42" s="35">
        <v>500</v>
      </c>
      <c r="K42" s="35">
        <v>540</v>
      </c>
      <c r="L42" s="36"/>
      <c r="M42" s="37">
        <v>5330</v>
      </c>
      <c r="N42" s="38">
        <v>3295</v>
      </c>
      <c r="O42" s="38">
        <v>3350</v>
      </c>
      <c r="P42" s="38">
        <v>1300</v>
      </c>
      <c r="Q42" s="38">
        <v>10500</v>
      </c>
      <c r="R42" s="38">
        <v>8500</v>
      </c>
      <c r="S42" s="38">
        <f t="shared" si="3"/>
        <v>19000</v>
      </c>
      <c r="T42" s="38">
        <f t="shared" si="0"/>
        <v>581.57894736842104</v>
      </c>
      <c r="U42" s="38">
        <v>17000</v>
      </c>
      <c r="V42" s="38">
        <v>340</v>
      </c>
      <c r="W42" s="38">
        <f t="shared" si="1"/>
        <v>14602.246469833119</v>
      </c>
      <c r="X42" s="38">
        <f t="shared" si="2"/>
        <v>6227.2464698331169</v>
      </c>
      <c r="Y42" s="38"/>
      <c r="Z42" s="38"/>
      <c r="AA42" s="38"/>
      <c r="AB42" s="38"/>
      <c r="AC42" s="39"/>
    </row>
    <row r="43" spans="1:29" x14ac:dyDescent="0.35">
      <c r="A43" s="40" t="s">
        <v>70</v>
      </c>
      <c r="B43" s="41">
        <v>1</v>
      </c>
      <c r="C43" s="42"/>
      <c r="D43" s="35"/>
      <c r="E43" s="35"/>
      <c r="F43" s="35"/>
      <c r="G43" s="35">
        <v>360</v>
      </c>
      <c r="H43" s="35">
        <v>410</v>
      </c>
      <c r="I43" s="35">
        <v>450</v>
      </c>
      <c r="J43" s="35">
        <v>500</v>
      </c>
      <c r="K43" s="35">
        <v>540</v>
      </c>
      <c r="L43" s="36"/>
      <c r="M43" s="37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x14ac:dyDescent="0.35">
      <c r="A44" s="40" t="s">
        <v>76</v>
      </c>
      <c r="B44" s="41">
        <v>1</v>
      </c>
      <c r="C44" s="42"/>
      <c r="D44" s="35"/>
      <c r="E44" s="35"/>
      <c r="F44" s="35"/>
      <c r="G44" s="35"/>
      <c r="H44" s="35">
        <v>410</v>
      </c>
      <c r="I44" s="35">
        <v>450</v>
      </c>
      <c r="J44" s="35">
        <v>500</v>
      </c>
      <c r="K44" s="35">
        <v>540</v>
      </c>
      <c r="L44" s="36"/>
      <c r="M44" s="37">
        <v>5423</v>
      </c>
      <c r="N44" s="38">
        <v>3292</v>
      </c>
      <c r="O44" s="38">
        <v>3350</v>
      </c>
      <c r="P44" s="38">
        <v>1300</v>
      </c>
      <c r="Q44" s="38">
        <v>10500</v>
      </c>
      <c r="R44" s="38">
        <v>8500</v>
      </c>
      <c r="S44" s="38">
        <f t="shared" ref="S44:S51" si="4" xml:space="preserve"> Q44+R44</f>
        <v>19000</v>
      </c>
      <c r="T44" s="38">
        <f t="shared" ref="T44:T51" si="5">P44-Q44/(R44+Q44)*(P44)</f>
        <v>581.57894736842104</v>
      </c>
      <c r="U44" s="38">
        <v>17000</v>
      </c>
      <c r="V44" s="38">
        <v>340</v>
      </c>
      <c r="W44" s="38">
        <f t="shared" ref="W44:W51" si="6">(U44-N44)*(O44+T44)/(O44+V44)</f>
        <v>14605.442875481385</v>
      </c>
      <c r="X44" s="38">
        <f t="shared" ref="X44:X51" si="7">W44+M44+ N44-U44</f>
        <v>6320.4428754813853</v>
      </c>
      <c r="Y44" s="38"/>
      <c r="Z44" s="38"/>
      <c r="AA44" s="38"/>
      <c r="AB44" s="38"/>
      <c r="AC44" s="39"/>
    </row>
    <row r="45" spans="1:29" x14ac:dyDescent="0.35">
      <c r="A45" s="40" t="s">
        <v>77</v>
      </c>
      <c r="B45" s="41">
        <v>1</v>
      </c>
      <c r="C45" s="42"/>
      <c r="D45" s="35"/>
      <c r="E45" s="35"/>
      <c r="F45" s="35"/>
      <c r="G45" s="35"/>
      <c r="H45" s="35">
        <v>410</v>
      </c>
      <c r="I45" s="35">
        <v>450</v>
      </c>
      <c r="J45" s="35">
        <v>500</v>
      </c>
      <c r="K45" s="35">
        <v>540</v>
      </c>
      <c r="L45" s="36"/>
      <c r="M45" s="37">
        <v>5510</v>
      </c>
      <c r="N45" s="38">
        <v>3435</v>
      </c>
      <c r="O45" s="38">
        <v>3350</v>
      </c>
      <c r="P45" s="38">
        <v>1300</v>
      </c>
      <c r="Q45" s="38">
        <v>10500</v>
      </c>
      <c r="R45" s="38">
        <v>8500</v>
      </c>
      <c r="S45" s="38">
        <f t="shared" si="4"/>
        <v>19000</v>
      </c>
      <c r="T45" s="38">
        <f t="shared" si="5"/>
        <v>581.57894736842104</v>
      </c>
      <c r="U45" s="38">
        <v>17000</v>
      </c>
      <c r="V45" s="38">
        <v>340</v>
      </c>
      <c r="W45" s="38">
        <f t="shared" si="6"/>
        <v>14453.080872913992</v>
      </c>
      <c r="X45" s="38">
        <f t="shared" si="7"/>
        <v>6398.0808729139899</v>
      </c>
      <c r="Y45" s="38"/>
      <c r="Z45" s="38"/>
      <c r="AA45" s="38"/>
      <c r="AB45" s="38"/>
      <c r="AC45" s="39"/>
    </row>
    <row r="46" spans="1:29" x14ac:dyDescent="0.35">
      <c r="A46" s="40" t="s">
        <v>78</v>
      </c>
      <c r="B46" s="41">
        <v>1</v>
      </c>
      <c r="C46" s="42"/>
      <c r="D46" s="35"/>
      <c r="E46" s="35"/>
      <c r="F46" s="35"/>
      <c r="G46" s="35"/>
      <c r="H46" s="35">
        <v>410</v>
      </c>
      <c r="I46" s="35">
        <v>450</v>
      </c>
      <c r="J46" s="35">
        <v>500</v>
      </c>
      <c r="K46" s="35">
        <v>540</v>
      </c>
      <c r="L46" s="43">
        <v>620</v>
      </c>
      <c r="M46" s="37">
        <v>5611</v>
      </c>
      <c r="N46" s="38">
        <v>3431</v>
      </c>
      <c r="O46" s="38">
        <v>3350</v>
      </c>
      <c r="P46" s="38">
        <v>1300</v>
      </c>
      <c r="Q46" s="38">
        <v>10500</v>
      </c>
      <c r="R46" s="38">
        <v>8500</v>
      </c>
      <c r="S46" s="38">
        <f t="shared" si="4"/>
        <v>19000</v>
      </c>
      <c r="T46" s="38">
        <f t="shared" si="5"/>
        <v>581.57894736842104</v>
      </c>
      <c r="U46" s="38">
        <v>17000</v>
      </c>
      <c r="V46" s="38">
        <v>390</v>
      </c>
      <c r="W46" s="38">
        <f t="shared" si="6"/>
        <v>14264.062763861524</v>
      </c>
      <c r="X46" s="38">
        <f t="shared" si="7"/>
        <v>6306.062763861526</v>
      </c>
      <c r="Y46" s="38"/>
      <c r="Z46" s="38"/>
      <c r="AA46" s="38"/>
      <c r="AB46" s="38"/>
      <c r="AC46" s="39"/>
    </row>
    <row r="47" spans="1:29" x14ac:dyDescent="0.35">
      <c r="A47" s="40" t="s">
        <v>79</v>
      </c>
      <c r="B47" s="41">
        <v>1</v>
      </c>
      <c r="C47" s="42"/>
      <c r="D47" s="35"/>
      <c r="E47" s="35"/>
      <c r="F47" s="35"/>
      <c r="G47" s="35"/>
      <c r="H47" s="35"/>
      <c r="I47" s="35"/>
      <c r="J47" s="35"/>
      <c r="K47" s="35">
        <v>540</v>
      </c>
      <c r="L47" s="43"/>
      <c r="M47" s="37">
        <v>7407</v>
      </c>
      <c r="N47" s="38">
        <v>2974</v>
      </c>
      <c r="O47" s="38">
        <v>4150</v>
      </c>
      <c r="P47" s="38">
        <v>1300</v>
      </c>
      <c r="Q47" s="38">
        <v>9500</v>
      </c>
      <c r="R47" s="38">
        <v>9500</v>
      </c>
      <c r="S47" s="38">
        <f t="shared" si="4"/>
        <v>19000</v>
      </c>
      <c r="T47" s="38">
        <f t="shared" si="5"/>
        <v>650</v>
      </c>
      <c r="U47" s="38">
        <v>17000</v>
      </c>
      <c r="V47" s="38">
        <v>100</v>
      </c>
      <c r="W47" s="38">
        <f t="shared" si="6"/>
        <v>15841.129411764707</v>
      </c>
      <c r="X47" s="38">
        <f t="shared" si="7"/>
        <v>9222.1294117647049</v>
      </c>
      <c r="Y47" s="38"/>
      <c r="Z47" s="38"/>
      <c r="AA47" s="38"/>
      <c r="AB47" s="38"/>
      <c r="AC47" s="39"/>
    </row>
    <row r="48" spans="1:29" x14ac:dyDescent="0.35">
      <c r="A48" s="40" t="s">
        <v>80</v>
      </c>
      <c r="B48" s="41">
        <v>1</v>
      </c>
      <c r="C48" s="42"/>
      <c r="D48" s="35"/>
      <c r="E48" s="35"/>
      <c r="F48" s="35"/>
      <c r="G48" s="35"/>
      <c r="H48" s="35"/>
      <c r="I48" s="35"/>
      <c r="J48" s="35"/>
      <c r="K48" s="35">
        <v>540</v>
      </c>
      <c r="L48" s="43">
        <v>620</v>
      </c>
      <c r="M48" s="37">
        <v>7426</v>
      </c>
      <c r="N48" s="38">
        <v>2977</v>
      </c>
      <c r="O48" s="38">
        <v>4150</v>
      </c>
      <c r="P48" s="38">
        <v>1300</v>
      </c>
      <c r="Q48" s="38"/>
      <c r="R48" s="38"/>
      <c r="S48" s="38">
        <f t="shared" si="4"/>
        <v>0</v>
      </c>
      <c r="T48" s="38" t="e">
        <f t="shared" si="5"/>
        <v>#DIV/0!</v>
      </c>
      <c r="U48" s="38">
        <v>17000</v>
      </c>
      <c r="V48" s="38">
        <v>100</v>
      </c>
      <c r="W48" s="38" t="e">
        <f t="shared" si="6"/>
        <v>#DIV/0!</v>
      </c>
      <c r="X48" s="38" t="e">
        <f t="shared" si="7"/>
        <v>#DIV/0!</v>
      </c>
      <c r="Y48" s="38"/>
      <c r="Z48" s="38"/>
      <c r="AA48" s="38"/>
      <c r="AB48" s="38"/>
      <c r="AC48" s="39"/>
    </row>
    <row r="49" spans="1:29" x14ac:dyDescent="0.35">
      <c r="A49" s="40" t="s">
        <v>81</v>
      </c>
      <c r="B49" s="41">
        <v>1</v>
      </c>
      <c r="C49" s="42"/>
      <c r="D49" s="35"/>
      <c r="E49" s="35"/>
      <c r="F49" s="35"/>
      <c r="G49" s="35"/>
      <c r="H49" s="35"/>
      <c r="I49" s="35"/>
      <c r="J49" s="35"/>
      <c r="K49" s="35">
        <v>540</v>
      </c>
      <c r="L49" s="43">
        <v>620</v>
      </c>
      <c r="M49" s="37">
        <v>7542</v>
      </c>
      <c r="N49" s="38">
        <v>2951</v>
      </c>
      <c r="O49" s="38">
        <v>4150</v>
      </c>
      <c r="P49" s="38">
        <v>1300</v>
      </c>
      <c r="Q49" s="38"/>
      <c r="R49" s="38"/>
      <c r="S49" s="38">
        <f t="shared" si="4"/>
        <v>0</v>
      </c>
      <c r="T49" s="38" t="e">
        <f t="shared" si="5"/>
        <v>#DIV/0!</v>
      </c>
      <c r="U49" s="38">
        <v>17000</v>
      </c>
      <c r="V49" s="38">
        <v>100</v>
      </c>
      <c r="W49" s="38" t="e">
        <f t="shared" si="6"/>
        <v>#DIV/0!</v>
      </c>
      <c r="X49" s="38" t="e">
        <f t="shared" si="7"/>
        <v>#DIV/0!</v>
      </c>
      <c r="Y49" s="38"/>
      <c r="Z49" s="38"/>
      <c r="AA49" s="38"/>
      <c r="AB49" s="38"/>
      <c r="AC49" s="39"/>
    </row>
    <row r="50" spans="1:29" x14ac:dyDescent="0.35">
      <c r="A50" s="40" t="s">
        <v>82</v>
      </c>
      <c r="B50" s="41">
        <v>1</v>
      </c>
      <c r="C50" s="42"/>
      <c r="D50" s="35"/>
      <c r="E50" s="35"/>
      <c r="F50" s="35"/>
      <c r="G50" s="35"/>
      <c r="H50" s="35"/>
      <c r="I50" s="35"/>
      <c r="J50" s="35"/>
      <c r="K50" s="35">
        <v>540</v>
      </c>
      <c r="L50" s="43">
        <v>620</v>
      </c>
      <c r="M50" s="37">
        <v>7580</v>
      </c>
      <c r="N50" s="38">
        <v>2934</v>
      </c>
      <c r="O50" s="38">
        <v>4150</v>
      </c>
      <c r="P50" s="38">
        <v>1300</v>
      </c>
      <c r="Q50" s="38"/>
      <c r="R50" s="38"/>
      <c r="S50" s="38">
        <f t="shared" si="4"/>
        <v>0</v>
      </c>
      <c r="T50" s="38" t="e">
        <f t="shared" si="5"/>
        <v>#DIV/0!</v>
      </c>
      <c r="U50" s="38">
        <v>17000</v>
      </c>
      <c r="V50" s="38">
        <v>100</v>
      </c>
      <c r="W50" s="38" t="e">
        <f t="shared" si="6"/>
        <v>#DIV/0!</v>
      </c>
      <c r="X50" s="38" t="e">
        <f t="shared" si="7"/>
        <v>#DIV/0!</v>
      </c>
      <c r="Y50" s="38"/>
      <c r="Z50" s="38"/>
      <c r="AA50" s="38"/>
      <c r="AB50" s="38"/>
      <c r="AC50" s="39"/>
    </row>
    <row r="51" spans="1:29" x14ac:dyDescent="0.35">
      <c r="A51" s="40" t="s">
        <v>83</v>
      </c>
      <c r="B51" s="41">
        <v>1</v>
      </c>
      <c r="C51" s="42"/>
      <c r="D51" s="35"/>
      <c r="E51" s="35"/>
      <c r="F51" s="35"/>
      <c r="G51" s="35"/>
      <c r="H51" s="35"/>
      <c r="I51" s="35"/>
      <c r="J51" s="35"/>
      <c r="K51" s="35">
        <v>540</v>
      </c>
      <c r="L51" s="43">
        <v>620</v>
      </c>
      <c r="M51" s="37">
        <v>7706</v>
      </c>
      <c r="N51" s="38">
        <v>2905</v>
      </c>
      <c r="O51" s="38">
        <v>4150</v>
      </c>
      <c r="P51" s="38">
        <v>1300</v>
      </c>
      <c r="Q51" s="38"/>
      <c r="R51" s="38"/>
      <c r="S51" s="38">
        <f t="shared" si="4"/>
        <v>0</v>
      </c>
      <c r="T51" s="38" t="e">
        <f t="shared" si="5"/>
        <v>#DIV/0!</v>
      </c>
      <c r="U51" s="38">
        <v>17000</v>
      </c>
      <c r="V51" s="38">
        <v>0</v>
      </c>
      <c r="W51" s="38" t="e">
        <f t="shared" si="6"/>
        <v>#DIV/0!</v>
      </c>
      <c r="X51" s="38" t="e">
        <f t="shared" si="7"/>
        <v>#DIV/0!</v>
      </c>
      <c r="Y51" s="38"/>
      <c r="Z51" s="38"/>
      <c r="AA51" s="38"/>
      <c r="AB51" s="38"/>
      <c r="AC51" s="39"/>
    </row>
    <row r="52" spans="1:29" x14ac:dyDescent="0.35">
      <c r="A52" s="40" t="s">
        <v>84</v>
      </c>
      <c r="B52" s="41"/>
      <c r="C52" s="42">
        <v>1</v>
      </c>
      <c r="D52" s="35"/>
      <c r="E52" s="35"/>
      <c r="F52" s="35">
        <v>320</v>
      </c>
      <c r="G52" s="35">
        <v>360</v>
      </c>
      <c r="H52" s="35"/>
      <c r="I52" s="35"/>
      <c r="J52" s="35"/>
      <c r="K52" s="35"/>
      <c r="L52" s="43"/>
      <c r="M52" s="37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9"/>
    </row>
    <row r="53" spans="1:29" x14ac:dyDescent="0.35">
      <c r="A53" s="40" t="s">
        <v>85</v>
      </c>
      <c r="B53" s="44"/>
      <c r="C53" s="45">
        <v>1</v>
      </c>
      <c r="D53" s="34">
        <v>250</v>
      </c>
      <c r="E53" s="34">
        <v>280</v>
      </c>
      <c r="F53" s="35"/>
      <c r="G53" s="35"/>
      <c r="H53" s="35"/>
      <c r="I53" s="35"/>
      <c r="J53" s="35"/>
      <c r="K53" s="35"/>
      <c r="L53" s="43"/>
      <c r="M53" s="37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29" x14ac:dyDescent="0.35">
      <c r="A54" s="40" t="s">
        <v>86</v>
      </c>
      <c r="B54" s="44"/>
      <c r="C54" s="45">
        <v>1</v>
      </c>
      <c r="D54" s="35"/>
      <c r="E54" s="35"/>
      <c r="F54" s="35">
        <v>320</v>
      </c>
      <c r="G54" s="35">
        <v>360</v>
      </c>
      <c r="H54" s="35"/>
      <c r="I54" s="35"/>
      <c r="J54" s="35"/>
      <c r="K54" s="35"/>
      <c r="L54" s="43"/>
      <c r="M54" s="37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29" x14ac:dyDescent="0.35">
      <c r="A55" s="40" t="s">
        <v>87</v>
      </c>
      <c r="B55" s="44"/>
      <c r="C55" s="42">
        <v>1</v>
      </c>
      <c r="D55" s="34">
        <v>250</v>
      </c>
      <c r="E55" s="34">
        <v>280</v>
      </c>
      <c r="F55" s="35"/>
      <c r="G55" s="35"/>
      <c r="H55" s="35"/>
      <c r="I55" s="35"/>
      <c r="J55" s="35"/>
      <c r="K55" s="35"/>
      <c r="L55" s="43"/>
      <c r="M55" s="37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29" x14ac:dyDescent="0.35">
      <c r="A56" s="40" t="s">
        <v>88</v>
      </c>
      <c r="B56" s="44"/>
      <c r="C56" s="42">
        <v>1</v>
      </c>
      <c r="D56" s="35"/>
      <c r="E56" s="35"/>
      <c r="F56" s="35">
        <v>320</v>
      </c>
      <c r="G56" s="35">
        <v>360</v>
      </c>
      <c r="H56" s="35"/>
      <c r="I56" s="35"/>
      <c r="J56" s="35"/>
      <c r="K56" s="35"/>
      <c r="L56" s="43"/>
      <c r="M56" s="37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9"/>
    </row>
    <row r="57" spans="1:29" x14ac:dyDescent="0.35">
      <c r="A57" s="40" t="s">
        <v>89</v>
      </c>
      <c r="B57" s="44"/>
      <c r="C57" s="42">
        <v>1</v>
      </c>
      <c r="D57" s="34">
        <v>250</v>
      </c>
      <c r="E57" s="34">
        <v>280</v>
      </c>
      <c r="F57" s="35"/>
      <c r="G57" s="35"/>
      <c r="H57" s="35"/>
      <c r="I57" s="35"/>
      <c r="J57" s="35"/>
      <c r="K57" s="35"/>
      <c r="L57" s="43"/>
      <c r="M57" s="37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9"/>
    </row>
    <row r="58" spans="1:29" x14ac:dyDescent="0.35">
      <c r="A58" s="46" t="s">
        <v>90</v>
      </c>
      <c r="B58" s="44">
        <v>1</v>
      </c>
      <c r="C58" s="42"/>
      <c r="D58" s="35"/>
      <c r="E58" s="35"/>
      <c r="F58" s="35"/>
      <c r="G58" s="35"/>
      <c r="H58" s="35"/>
      <c r="I58" s="35">
        <v>450</v>
      </c>
      <c r="J58" s="35">
        <v>500</v>
      </c>
      <c r="K58" s="35">
        <v>540</v>
      </c>
      <c r="L58" s="43">
        <v>620</v>
      </c>
      <c r="M58" s="37">
        <v>5534</v>
      </c>
      <c r="N58" s="38">
        <v>3849</v>
      </c>
      <c r="O58" s="38">
        <v>3350</v>
      </c>
      <c r="P58" s="38">
        <v>1350</v>
      </c>
      <c r="Q58" s="38">
        <v>10500</v>
      </c>
      <c r="R58" s="38">
        <v>10500</v>
      </c>
      <c r="S58" s="38">
        <f xml:space="preserve"> Q58+R58</f>
        <v>21000</v>
      </c>
      <c r="T58" s="38">
        <f>P58-Q58/(R58+Q58)*(P58)</f>
        <v>675</v>
      </c>
      <c r="U58" s="38">
        <v>17000</v>
      </c>
      <c r="V58" s="38">
        <v>500</v>
      </c>
      <c r="W58" s="38">
        <f>(U58-N58)*(O58+T58)/(O58+V58)</f>
        <v>13748.772727272728</v>
      </c>
      <c r="X58" s="38">
        <f>W58+M58+ N58-U58</f>
        <v>6131.7727272727279</v>
      </c>
      <c r="Y58" s="38"/>
      <c r="Z58" s="38"/>
      <c r="AA58" s="38"/>
      <c r="AB58" s="38"/>
      <c r="AC58" s="39"/>
    </row>
    <row r="59" spans="1:29" x14ac:dyDescent="0.35">
      <c r="A59" s="46" t="s">
        <v>91</v>
      </c>
      <c r="B59" s="44">
        <v>1</v>
      </c>
      <c r="C59" s="45"/>
      <c r="D59" s="35"/>
      <c r="E59" s="35"/>
      <c r="F59" s="35"/>
      <c r="G59" s="35"/>
      <c r="H59" s="35"/>
      <c r="I59" s="35">
        <v>450</v>
      </c>
      <c r="J59" s="35">
        <v>500</v>
      </c>
      <c r="K59" s="35">
        <v>540</v>
      </c>
      <c r="L59" s="43">
        <v>620</v>
      </c>
      <c r="M59" s="37">
        <v>5566</v>
      </c>
      <c r="N59" s="38">
        <v>3838</v>
      </c>
      <c r="O59" s="38">
        <v>3350</v>
      </c>
      <c r="P59" s="38">
        <v>1350</v>
      </c>
      <c r="Q59" s="38">
        <v>10500</v>
      </c>
      <c r="R59" s="38">
        <v>10500</v>
      </c>
      <c r="S59" s="38">
        <f xml:space="preserve"> Q59+R59</f>
        <v>21000</v>
      </c>
      <c r="T59" s="38">
        <f>P59-Q59/(R59+Q59)*(P59)</f>
        <v>675</v>
      </c>
      <c r="U59" s="38">
        <v>17000</v>
      </c>
      <c r="V59" s="38">
        <v>500</v>
      </c>
      <c r="W59" s="38">
        <f>(U59-N59)*(O59+T59)/(O59+V59)</f>
        <v>13760.272727272728</v>
      </c>
      <c r="X59" s="38">
        <f>W59+M59+ N59-U59</f>
        <v>6164.2727272727279</v>
      </c>
      <c r="Y59" s="38"/>
      <c r="Z59" s="38"/>
      <c r="AA59" s="38"/>
      <c r="AB59" s="38"/>
      <c r="AC59" s="39"/>
    </row>
    <row r="60" spans="1:29" x14ac:dyDescent="0.35">
      <c r="A60" s="40" t="s">
        <v>92</v>
      </c>
      <c r="B60" s="44"/>
      <c r="C60" s="42">
        <v>1</v>
      </c>
      <c r="D60" s="35"/>
      <c r="E60" s="35"/>
      <c r="F60" s="35">
        <v>320</v>
      </c>
      <c r="G60" s="35">
        <v>360</v>
      </c>
      <c r="H60" s="35"/>
      <c r="I60" s="35"/>
      <c r="J60" s="35"/>
      <c r="K60" s="35"/>
      <c r="L60" s="36"/>
      <c r="M60" s="37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9"/>
    </row>
    <row r="61" spans="1:29" x14ac:dyDescent="0.35">
      <c r="A61" s="40" t="s">
        <v>93</v>
      </c>
      <c r="B61" s="44"/>
      <c r="C61" s="42">
        <v>1</v>
      </c>
      <c r="D61" s="35"/>
      <c r="E61" s="35"/>
      <c r="F61" s="35"/>
      <c r="G61" s="35"/>
      <c r="H61" s="35"/>
      <c r="I61" s="35">
        <v>450</v>
      </c>
      <c r="J61" s="35">
        <v>500</v>
      </c>
      <c r="K61" s="35">
        <v>540</v>
      </c>
      <c r="L61" s="36"/>
      <c r="M61" s="37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9"/>
    </row>
    <row r="62" spans="1:29" x14ac:dyDescent="0.35">
      <c r="A62" s="40" t="s">
        <v>94</v>
      </c>
      <c r="B62" s="44"/>
      <c r="C62" s="42">
        <v>1</v>
      </c>
      <c r="D62" s="35"/>
      <c r="E62" s="35"/>
      <c r="F62" s="35"/>
      <c r="G62" s="35"/>
      <c r="H62" s="35"/>
      <c r="I62" s="35">
        <v>450</v>
      </c>
      <c r="J62" s="35">
        <v>500</v>
      </c>
      <c r="K62" s="35">
        <v>540</v>
      </c>
      <c r="L62" s="36"/>
      <c r="M62" s="37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9"/>
    </row>
    <row r="63" spans="1:29" x14ac:dyDescent="0.35">
      <c r="A63" s="40" t="s">
        <v>95</v>
      </c>
      <c r="B63" s="44"/>
      <c r="C63" s="42">
        <v>1</v>
      </c>
      <c r="D63" s="35"/>
      <c r="E63" s="35"/>
      <c r="F63" s="35"/>
      <c r="G63" s="35"/>
      <c r="H63" s="35">
        <v>410</v>
      </c>
      <c r="I63" s="35">
        <v>450</v>
      </c>
      <c r="J63" s="35"/>
      <c r="K63" s="35"/>
      <c r="L63" s="36"/>
      <c r="M63" s="37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9"/>
    </row>
    <row r="64" spans="1:29" x14ac:dyDescent="0.35">
      <c r="A64" s="47" t="s">
        <v>96</v>
      </c>
      <c r="B64" s="44"/>
      <c r="C64" s="42">
        <v>1</v>
      </c>
      <c r="D64" s="35"/>
      <c r="E64" s="35"/>
      <c r="F64" s="35"/>
      <c r="G64" s="35"/>
      <c r="H64" s="35">
        <v>410</v>
      </c>
      <c r="I64" s="35">
        <v>450</v>
      </c>
      <c r="J64" s="35"/>
      <c r="K64" s="35"/>
      <c r="L64" s="36"/>
      <c r="M64" s="37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29" x14ac:dyDescent="0.35">
      <c r="A65" s="47" t="s">
        <v>97</v>
      </c>
      <c r="B65" s="44">
        <v>1</v>
      </c>
      <c r="C65" s="45"/>
      <c r="D65" s="35"/>
      <c r="E65" s="35"/>
      <c r="F65" s="35"/>
      <c r="G65" s="35"/>
      <c r="H65" s="35"/>
      <c r="I65" s="35">
        <v>450</v>
      </c>
      <c r="J65" s="35">
        <v>500</v>
      </c>
      <c r="K65" s="35">
        <v>540</v>
      </c>
      <c r="L65" s="36"/>
      <c r="M65" s="37">
        <v>5341</v>
      </c>
      <c r="N65" s="38">
        <v>3798</v>
      </c>
      <c r="O65" s="38">
        <v>3150</v>
      </c>
      <c r="P65" s="38">
        <v>1350</v>
      </c>
      <c r="Q65" s="38"/>
      <c r="R65" s="38"/>
      <c r="S65" s="38">
        <f xml:space="preserve"> Q65+R65</f>
        <v>0</v>
      </c>
      <c r="T65" s="38" t="e">
        <f>P65-Q65/(R65+Q65)*(P65)</f>
        <v>#DIV/0!</v>
      </c>
      <c r="U65" s="38">
        <v>17000</v>
      </c>
      <c r="V65" s="38">
        <v>0</v>
      </c>
      <c r="W65" s="38" t="e">
        <f>(U65-N65)*(O65+T65)/(O65+V65)</f>
        <v>#DIV/0!</v>
      </c>
      <c r="X65" s="38" t="e">
        <f>W65+M65+ N65-U65</f>
        <v>#DIV/0!</v>
      </c>
      <c r="Y65" s="38" t="s">
        <v>98</v>
      </c>
      <c r="Z65" s="38" t="s">
        <v>99</v>
      </c>
      <c r="AA65" s="38"/>
      <c r="AB65" s="38"/>
      <c r="AC65" s="39"/>
    </row>
    <row r="66" spans="1:29" x14ac:dyDescent="0.35">
      <c r="A66" s="47" t="s">
        <v>100</v>
      </c>
      <c r="B66" s="44">
        <v>1</v>
      </c>
      <c r="C66" s="45"/>
      <c r="D66" s="35"/>
      <c r="E66" s="35"/>
      <c r="F66" s="35"/>
      <c r="G66" s="35"/>
      <c r="H66" s="35"/>
      <c r="I66" s="35">
        <v>450</v>
      </c>
      <c r="J66" s="35">
        <v>500</v>
      </c>
      <c r="K66" s="35">
        <v>540</v>
      </c>
      <c r="L66" s="36"/>
      <c r="M66" s="37">
        <v>5443</v>
      </c>
      <c r="N66" s="38">
        <v>3837</v>
      </c>
      <c r="O66" s="38">
        <v>3150</v>
      </c>
      <c r="P66" s="38">
        <v>1350</v>
      </c>
      <c r="Q66" s="38"/>
      <c r="R66" s="38"/>
      <c r="S66" s="38">
        <f xml:space="preserve"> Q66+R66</f>
        <v>0</v>
      </c>
      <c r="T66" s="38" t="e">
        <f>P66-Q66/(R66+Q66)*(P66)</f>
        <v>#DIV/0!</v>
      </c>
      <c r="U66" s="38">
        <v>17000</v>
      </c>
      <c r="V66" s="38">
        <v>0</v>
      </c>
      <c r="W66" s="38" t="e">
        <f>(U66-N66)*(O66+T66)/(O66+V66)</f>
        <v>#DIV/0!</v>
      </c>
      <c r="X66" s="38" t="e">
        <f>W66+M66+ N66-U66</f>
        <v>#DIV/0!</v>
      </c>
      <c r="Y66" s="38" t="s">
        <v>98</v>
      </c>
      <c r="Z66" s="38"/>
      <c r="AA66" s="38"/>
      <c r="AB66" s="38"/>
      <c r="AC66" s="39"/>
    </row>
    <row r="67" spans="1:29" x14ac:dyDescent="0.35">
      <c r="A67" s="47" t="s">
        <v>101</v>
      </c>
      <c r="B67" s="41"/>
      <c r="C67" s="42">
        <v>1</v>
      </c>
      <c r="D67" s="35"/>
      <c r="E67" s="35"/>
      <c r="F67" s="35"/>
      <c r="G67" s="35"/>
      <c r="H67" s="35"/>
      <c r="I67" s="35">
        <v>450</v>
      </c>
      <c r="J67" s="35"/>
      <c r="K67" s="35"/>
      <c r="L67" s="36"/>
      <c r="M67" s="37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9"/>
    </row>
    <row r="68" spans="1:29" x14ac:dyDescent="0.35">
      <c r="A68" s="40" t="s">
        <v>102</v>
      </c>
      <c r="B68" s="41"/>
      <c r="C68" s="42">
        <v>1</v>
      </c>
      <c r="D68" s="35"/>
      <c r="E68" s="35">
        <v>280</v>
      </c>
      <c r="F68" s="35">
        <v>320</v>
      </c>
      <c r="G68" s="35"/>
      <c r="H68" s="35"/>
      <c r="I68" s="35"/>
      <c r="J68" s="35"/>
      <c r="K68" s="35"/>
      <c r="L68" s="36"/>
      <c r="M68" s="37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9"/>
    </row>
    <row r="69" spans="1:29" x14ac:dyDescent="0.35">
      <c r="A69" s="40" t="s">
        <v>103</v>
      </c>
      <c r="B69" s="41"/>
      <c r="C69" s="42">
        <v>1</v>
      </c>
      <c r="D69" s="35"/>
      <c r="E69" s="35">
        <v>280</v>
      </c>
      <c r="F69" s="35">
        <v>320</v>
      </c>
      <c r="G69" s="35"/>
      <c r="H69" s="35"/>
      <c r="I69" s="35"/>
      <c r="J69" s="35"/>
      <c r="K69" s="35"/>
      <c r="L69" s="36"/>
      <c r="M69" s="37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9"/>
    </row>
    <row r="70" spans="1:29" x14ac:dyDescent="0.35">
      <c r="A70" s="47" t="s">
        <v>92</v>
      </c>
      <c r="B70" s="41"/>
      <c r="C70" s="42">
        <v>1</v>
      </c>
      <c r="D70" s="35"/>
      <c r="E70" s="35"/>
      <c r="F70" s="35">
        <v>320</v>
      </c>
      <c r="G70" s="35">
        <v>360</v>
      </c>
      <c r="H70" s="35">
        <v>410</v>
      </c>
      <c r="I70" s="35"/>
      <c r="J70" s="35"/>
      <c r="K70" s="35"/>
      <c r="L70" s="36"/>
      <c r="M70" s="37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9"/>
    </row>
    <row r="71" spans="1:29" x14ac:dyDescent="0.35">
      <c r="A71" s="40" t="s">
        <v>104</v>
      </c>
      <c r="B71" s="41"/>
      <c r="C71" s="42">
        <v>1</v>
      </c>
      <c r="D71" s="35"/>
      <c r="E71" s="35">
        <v>280</v>
      </c>
      <c r="F71" s="35">
        <v>320</v>
      </c>
      <c r="G71" s="35"/>
      <c r="H71" s="35"/>
      <c r="I71" s="35"/>
      <c r="J71" s="35"/>
      <c r="K71" s="35"/>
      <c r="L71" s="36"/>
      <c r="M71" s="37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9"/>
    </row>
    <row r="72" spans="1:29" x14ac:dyDescent="0.35">
      <c r="A72" s="47" t="s">
        <v>101</v>
      </c>
      <c r="B72" s="41"/>
      <c r="C72" s="42">
        <v>1</v>
      </c>
      <c r="D72" s="35"/>
      <c r="E72" s="35"/>
      <c r="F72" s="35"/>
      <c r="G72" s="35"/>
      <c r="H72" s="35">
        <v>410</v>
      </c>
      <c r="I72" s="35">
        <v>450</v>
      </c>
      <c r="J72" s="35"/>
      <c r="K72" s="35"/>
      <c r="L72" s="36"/>
      <c r="M72" s="37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9"/>
    </row>
    <row r="73" spans="1:29" x14ac:dyDescent="0.35">
      <c r="A73" s="40" t="s">
        <v>105</v>
      </c>
      <c r="B73" s="44">
        <v>1</v>
      </c>
      <c r="C73" s="45"/>
      <c r="D73" s="35"/>
      <c r="E73" s="35"/>
      <c r="F73" s="35"/>
      <c r="G73" s="35"/>
      <c r="H73" s="35"/>
      <c r="I73" s="35">
        <v>450</v>
      </c>
      <c r="J73" s="35">
        <v>500</v>
      </c>
      <c r="K73" s="35"/>
      <c r="L73" s="36"/>
      <c r="M73" s="37">
        <v>5615</v>
      </c>
      <c r="N73" s="38">
        <v>3450</v>
      </c>
      <c r="O73" s="38">
        <v>3350</v>
      </c>
      <c r="P73" s="38">
        <v>1300</v>
      </c>
      <c r="Q73" s="38"/>
      <c r="R73" s="38"/>
      <c r="S73" s="38">
        <f xml:space="preserve"> Q73+R73</f>
        <v>0</v>
      </c>
      <c r="T73" s="38" t="e">
        <f>P73-Q73/(R73+Q73)*(P73)</f>
        <v>#DIV/0!</v>
      </c>
      <c r="U73" s="38">
        <v>17000</v>
      </c>
      <c r="V73" s="38">
        <v>0</v>
      </c>
      <c r="W73" s="38" t="e">
        <f>(U73-N73)*(O73+T73)/(O73+V73)</f>
        <v>#DIV/0!</v>
      </c>
      <c r="X73" s="38" t="e">
        <f>W73+M73+ N73-U73</f>
        <v>#DIV/0!</v>
      </c>
      <c r="Y73" s="38"/>
      <c r="Z73" s="38"/>
      <c r="AA73" s="38"/>
      <c r="AB73" s="38"/>
      <c r="AC73" s="39"/>
    </row>
    <row r="74" spans="1:29" x14ac:dyDescent="0.35">
      <c r="A74" s="40" t="s">
        <v>78</v>
      </c>
      <c r="B74" s="44">
        <v>1</v>
      </c>
      <c r="C74" s="45"/>
      <c r="D74" s="35"/>
      <c r="E74" s="35"/>
      <c r="F74" s="35"/>
      <c r="G74" s="35"/>
      <c r="H74" s="35"/>
      <c r="I74" s="35">
        <v>450</v>
      </c>
      <c r="J74" s="35">
        <v>500</v>
      </c>
      <c r="K74" s="35"/>
      <c r="L74" s="36"/>
      <c r="M74" s="37">
        <v>5626</v>
      </c>
      <c r="N74" s="38">
        <v>3461</v>
      </c>
      <c r="O74" s="38">
        <v>3350</v>
      </c>
      <c r="P74" s="38">
        <v>1300</v>
      </c>
      <c r="Q74" s="38"/>
      <c r="R74" s="38"/>
      <c r="S74" s="38">
        <f xml:space="preserve"> Q74+R74</f>
        <v>0</v>
      </c>
      <c r="T74" s="38" t="e">
        <f>P74-Q74/(R74+Q74)*(P74)</f>
        <v>#DIV/0!</v>
      </c>
      <c r="U74" s="38">
        <v>17000</v>
      </c>
      <c r="V74" s="38">
        <v>0</v>
      </c>
      <c r="W74" s="38" t="e">
        <f>(U74-N74)*(O74+T74)/(O74+V74)</f>
        <v>#DIV/0!</v>
      </c>
      <c r="X74" s="38" t="e">
        <f>W74+M74+ N74-U74</f>
        <v>#DIV/0!</v>
      </c>
      <c r="Y74" s="38"/>
      <c r="Z74" s="38"/>
      <c r="AA74" s="38"/>
      <c r="AB74" s="38"/>
      <c r="AC74" s="39"/>
    </row>
    <row r="75" spans="1:29" x14ac:dyDescent="0.35">
      <c r="A75" s="40" t="s">
        <v>106</v>
      </c>
      <c r="B75" s="44">
        <v>1</v>
      </c>
      <c r="C75" s="45"/>
      <c r="D75" s="35"/>
      <c r="E75" s="35"/>
      <c r="F75" s="35"/>
      <c r="G75" s="35"/>
      <c r="H75" s="35"/>
      <c r="I75" s="35">
        <v>450</v>
      </c>
      <c r="J75" s="35">
        <v>500</v>
      </c>
      <c r="K75" s="35">
        <v>540</v>
      </c>
      <c r="L75" s="43">
        <v>620</v>
      </c>
      <c r="M75" s="37">
        <v>5695</v>
      </c>
      <c r="N75" s="38">
        <v>3718</v>
      </c>
      <c r="O75" s="38">
        <v>3350</v>
      </c>
      <c r="P75" s="38">
        <v>1350</v>
      </c>
      <c r="Q75" s="38"/>
      <c r="R75" s="38"/>
      <c r="S75" s="38">
        <f xml:space="preserve"> Q75+R75</f>
        <v>0</v>
      </c>
      <c r="T75" s="38" t="e">
        <f>P75-Q75/(R75+Q75)*(P75)</f>
        <v>#DIV/0!</v>
      </c>
      <c r="U75" s="38">
        <v>17000</v>
      </c>
      <c r="V75" s="38">
        <v>0</v>
      </c>
      <c r="W75" s="38" t="e">
        <f>(U75-N75)*(O75+T75)/(O75+V75)</f>
        <v>#DIV/0!</v>
      </c>
      <c r="X75" s="38" t="e">
        <f>W75+M75+ N75-U75</f>
        <v>#DIV/0!</v>
      </c>
      <c r="Y75" s="38"/>
      <c r="Z75" s="38"/>
      <c r="AA75" s="38"/>
      <c r="AB75" s="38"/>
      <c r="AC75" s="39"/>
    </row>
    <row r="76" spans="1:29" x14ac:dyDescent="0.35">
      <c r="A76" s="40" t="s">
        <v>84</v>
      </c>
      <c r="B76" s="41"/>
      <c r="C76" s="42">
        <v>1</v>
      </c>
      <c r="D76" s="35"/>
      <c r="E76" s="35">
        <v>280</v>
      </c>
      <c r="F76" s="35">
        <v>320</v>
      </c>
      <c r="G76" s="35">
        <v>360</v>
      </c>
      <c r="H76" s="35"/>
      <c r="I76" s="35"/>
      <c r="J76" s="35"/>
      <c r="K76" s="35"/>
      <c r="L76" s="43"/>
      <c r="M76" s="37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9"/>
    </row>
    <row r="77" spans="1:29" x14ac:dyDescent="0.35">
      <c r="A77" s="40" t="s">
        <v>86</v>
      </c>
      <c r="B77" s="41"/>
      <c r="C77" s="42">
        <v>1</v>
      </c>
      <c r="D77" s="35"/>
      <c r="E77" s="35">
        <v>280</v>
      </c>
      <c r="F77" s="35">
        <v>320</v>
      </c>
      <c r="G77" s="35">
        <v>360</v>
      </c>
      <c r="H77" s="35"/>
      <c r="I77" s="35"/>
      <c r="J77" s="35"/>
      <c r="K77" s="35"/>
      <c r="L77" s="43"/>
      <c r="M77" s="37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9"/>
    </row>
    <row r="78" spans="1:29" x14ac:dyDescent="0.35">
      <c r="A78" s="40" t="s">
        <v>107</v>
      </c>
      <c r="B78" s="41"/>
      <c r="C78" s="42">
        <v>1</v>
      </c>
      <c r="D78" s="35"/>
      <c r="E78" s="35"/>
      <c r="F78" s="35">
        <v>320</v>
      </c>
      <c r="G78" s="35">
        <v>360</v>
      </c>
      <c r="H78" s="35"/>
      <c r="I78" s="35"/>
      <c r="J78" s="35"/>
      <c r="K78" s="35"/>
      <c r="L78" s="43"/>
      <c r="M78" s="37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9"/>
    </row>
    <row r="79" spans="1:29" x14ac:dyDescent="0.35">
      <c r="A79" s="40" t="s">
        <v>108</v>
      </c>
      <c r="B79" s="41"/>
      <c r="C79" s="42">
        <v>1</v>
      </c>
      <c r="D79" s="35"/>
      <c r="E79" s="35"/>
      <c r="F79" s="35">
        <v>320</v>
      </c>
      <c r="G79" s="35">
        <v>360</v>
      </c>
      <c r="H79" s="35"/>
      <c r="I79" s="35"/>
      <c r="J79" s="35"/>
      <c r="K79" s="35"/>
      <c r="L79" s="43"/>
      <c r="M79" s="37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9"/>
    </row>
    <row r="80" spans="1:29" x14ac:dyDescent="0.35">
      <c r="A80" s="40" t="s">
        <v>94</v>
      </c>
      <c r="B80" s="41"/>
      <c r="C80" s="42">
        <v>1</v>
      </c>
      <c r="D80" s="35"/>
      <c r="E80" s="35"/>
      <c r="F80" s="35"/>
      <c r="G80" s="35">
        <v>360</v>
      </c>
      <c r="H80" s="35">
        <v>410</v>
      </c>
      <c r="I80" s="35"/>
      <c r="J80" s="35"/>
      <c r="K80" s="35"/>
      <c r="L80" s="43"/>
      <c r="M80" s="37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48"/>
      <c r="AC80" s="39"/>
    </row>
    <row r="81" spans="1:29" x14ac:dyDescent="0.35">
      <c r="A81" s="40" t="s">
        <v>109</v>
      </c>
      <c r="B81" s="41"/>
      <c r="C81" s="42">
        <v>1</v>
      </c>
      <c r="D81" s="35"/>
      <c r="E81" s="35"/>
      <c r="F81" s="35"/>
      <c r="G81" s="35"/>
      <c r="H81" s="35"/>
      <c r="I81" s="35"/>
      <c r="J81" s="35"/>
      <c r="K81" s="35">
        <v>540</v>
      </c>
      <c r="L81" s="43">
        <v>620</v>
      </c>
      <c r="M81" s="37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48"/>
      <c r="AC81" s="39"/>
    </row>
    <row r="82" spans="1:29" x14ac:dyDescent="0.35">
      <c r="A82" s="40" t="s">
        <v>110</v>
      </c>
      <c r="B82" s="41"/>
      <c r="C82" s="42">
        <v>1</v>
      </c>
      <c r="D82" s="34">
        <v>250</v>
      </c>
      <c r="E82" s="34">
        <v>280</v>
      </c>
      <c r="F82" s="35"/>
      <c r="G82" s="35"/>
      <c r="H82" s="35"/>
      <c r="I82" s="35"/>
      <c r="J82" s="35"/>
      <c r="K82" s="35"/>
      <c r="L82" s="36"/>
      <c r="M82" s="37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48"/>
      <c r="AC82" s="39"/>
    </row>
    <row r="83" spans="1:29" x14ac:dyDescent="0.35">
      <c r="A83" s="40" t="s">
        <v>111</v>
      </c>
      <c r="B83" s="41"/>
      <c r="C83" s="42">
        <v>1</v>
      </c>
      <c r="D83" s="35"/>
      <c r="E83" s="35"/>
      <c r="F83" s="35"/>
      <c r="G83" s="35">
        <v>360</v>
      </c>
      <c r="H83" s="35"/>
      <c r="I83" s="35"/>
      <c r="J83" s="35"/>
      <c r="K83" s="35"/>
      <c r="L83" s="36"/>
      <c r="M83" s="37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48"/>
      <c r="AC83" s="39"/>
    </row>
    <row r="84" spans="1:29" x14ac:dyDescent="0.35">
      <c r="A84" s="40" t="s">
        <v>94</v>
      </c>
      <c r="B84" s="41"/>
      <c r="C84" s="42">
        <v>1</v>
      </c>
      <c r="D84" s="35"/>
      <c r="E84" s="35"/>
      <c r="F84" s="35"/>
      <c r="G84" s="35">
        <v>360</v>
      </c>
      <c r="H84" s="35"/>
      <c r="I84" s="35"/>
      <c r="J84" s="35"/>
      <c r="K84" s="35"/>
      <c r="L84" s="36"/>
      <c r="M84" s="37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48"/>
      <c r="AC84" s="39"/>
    </row>
    <row r="85" spans="1:29" x14ac:dyDescent="0.35">
      <c r="A85" s="40" t="s">
        <v>96</v>
      </c>
      <c r="B85" s="41"/>
      <c r="C85" s="42">
        <v>1</v>
      </c>
      <c r="D85" s="35"/>
      <c r="E85" s="35"/>
      <c r="F85" s="35"/>
      <c r="G85" s="35">
        <v>360</v>
      </c>
      <c r="H85" s="35"/>
      <c r="I85" s="35"/>
      <c r="J85" s="35"/>
      <c r="K85" s="35"/>
      <c r="L85" s="36"/>
      <c r="M85" s="37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48"/>
      <c r="AC85" s="39"/>
    </row>
    <row r="86" spans="1:29" x14ac:dyDescent="0.35">
      <c r="A86" s="40" t="s">
        <v>107</v>
      </c>
      <c r="B86" s="41"/>
      <c r="C86" s="42">
        <v>1</v>
      </c>
      <c r="D86" s="35"/>
      <c r="E86" s="35"/>
      <c r="F86" s="35">
        <v>320</v>
      </c>
      <c r="G86" s="35">
        <v>360</v>
      </c>
      <c r="H86" s="35"/>
      <c r="I86" s="35"/>
      <c r="J86" s="35"/>
      <c r="K86" s="35"/>
      <c r="L86" s="36"/>
      <c r="M86" s="37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48"/>
      <c r="AC86" s="39"/>
    </row>
    <row r="87" spans="1:29" x14ac:dyDescent="0.35">
      <c r="A87" s="40" t="s">
        <v>92</v>
      </c>
      <c r="B87" s="41"/>
      <c r="C87" s="42">
        <v>1</v>
      </c>
      <c r="D87" s="35"/>
      <c r="E87" s="35"/>
      <c r="F87" s="35">
        <v>320</v>
      </c>
      <c r="G87" s="35">
        <v>360</v>
      </c>
      <c r="H87" s="35"/>
      <c r="I87" s="35"/>
      <c r="J87" s="35"/>
      <c r="K87" s="35"/>
      <c r="L87" s="36"/>
      <c r="M87" s="37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48"/>
      <c r="AC87" s="39"/>
    </row>
    <row r="88" spans="1:29" x14ac:dyDescent="0.35">
      <c r="A88" s="40" t="s">
        <v>112</v>
      </c>
      <c r="B88" s="41"/>
      <c r="C88" s="42">
        <v>1</v>
      </c>
      <c r="D88" s="35"/>
      <c r="E88" s="35"/>
      <c r="F88" s="35">
        <v>320</v>
      </c>
      <c r="G88" s="35">
        <v>360</v>
      </c>
      <c r="H88" s="35"/>
      <c r="I88" s="35"/>
      <c r="J88" s="35"/>
      <c r="K88" s="35"/>
      <c r="L88" s="36"/>
      <c r="M88" s="37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48"/>
      <c r="AC88" s="39"/>
    </row>
    <row r="89" spans="1:29" x14ac:dyDescent="0.35">
      <c r="A89" s="40" t="s">
        <v>113</v>
      </c>
      <c r="B89" s="41"/>
      <c r="C89" s="42">
        <v>1</v>
      </c>
      <c r="D89" s="35"/>
      <c r="E89" s="35"/>
      <c r="F89" s="35">
        <v>320</v>
      </c>
      <c r="G89" s="35">
        <v>360</v>
      </c>
      <c r="H89" s="35"/>
      <c r="I89" s="35"/>
      <c r="J89" s="35"/>
      <c r="K89" s="35"/>
      <c r="L89" s="36"/>
      <c r="M89" s="37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48"/>
      <c r="AC89" s="39"/>
    </row>
    <row r="90" spans="1:29" x14ac:dyDescent="0.35">
      <c r="A90" s="40" t="s">
        <v>92</v>
      </c>
      <c r="B90" s="41"/>
      <c r="C90" s="42">
        <v>1</v>
      </c>
      <c r="D90" s="35"/>
      <c r="E90" s="35">
        <v>280</v>
      </c>
      <c r="F90" s="35">
        <v>320</v>
      </c>
      <c r="G90" s="35"/>
      <c r="H90" s="35"/>
      <c r="I90" s="35"/>
      <c r="J90" s="35"/>
      <c r="K90" s="35"/>
      <c r="L90" s="36"/>
      <c r="M90" s="37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48"/>
      <c r="AC90" s="39"/>
    </row>
    <row r="91" spans="1:29" x14ac:dyDescent="0.35">
      <c r="A91" s="40" t="s">
        <v>114</v>
      </c>
      <c r="B91" s="41"/>
      <c r="C91" s="42">
        <v>1</v>
      </c>
      <c r="D91" s="35"/>
      <c r="E91" s="35"/>
      <c r="F91" s="35"/>
      <c r="G91" s="35">
        <v>360</v>
      </c>
      <c r="H91" s="35">
        <v>410</v>
      </c>
      <c r="I91" s="35">
        <v>450</v>
      </c>
      <c r="J91" s="35"/>
      <c r="K91" s="35"/>
      <c r="L91" s="36"/>
      <c r="M91" s="37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48"/>
      <c r="AC91" s="39"/>
    </row>
    <row r="92" spans="1:29" x14ac:dyDescent="0.35">
      <c r="A92" s="40" t="s">
        <v>115</v>
      </c>
      <c r="B92" s="41"/>
      <c r="C92" s="42">
        <v>1</v>
      </c>
      <c r="D92" s="35"/>
      <c r="E92" s="35">
        <v>280</v>
      </c>
      <c r="F92" s="35">
        <v>320</v>
      </c>
      <c r="G92" s="35"/>
      <c r="H92" s="35"/>
      <c r="I92" s="35"/>
      <c r="J92" s="35"/>
      <c r="K92" s="35"/>
      <c r="L92" s="36"/>
      <c r="M92" s="37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48"/>
      <c r="AC92" s="39"/>
    </row>
    <row r="93" spans="1:29" x14ac:dyDescent="0.35">
      <c r="A93" s="40" t="s">
        <v>104</v>
      </c>
      <c r="B93" s="41"/>
      <c r="C93" s="42">
        <v>1</v>
      </c>
      <c r="D93" s="35"/>
      <c r="E93" s="35">
        <v>280</v>
      </c>
      <c r="F93" s="35"/>
      <c r="G93" s="35"/>
      <c r="H93" s="35"/>
      <c r="I93" s="35"/>
      <c r="J93" s="35"/>
      <c r="K93" s="35"/>
      <c r="L93" s="36"/>
      <c r="M93" s="37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48"/>
      <c r="AC93" s="39"/>
    </row>
    <row r="94" spans="1:29" x14ac:dyDescent="0.35">
      <c r="A94" s="40" t="s">
        <v>92</v>
      </c>
      <c r="B94" s="41"/>
      <c r="C94" s="42">
        <v>1</v>
      </c>
      <c r="D94" s="35"/>
      <c r="E94" s="35"/>
      <c r="F94" s="35">
        <v>320</v>
      </c>
      <c r="G94" s="35"/>
      <c r="H94" s="35"/>
      <c r="I94" s="35"/>
      <c r="J94" s="35"/>
      <c r="K94" s="35"/>
      <c r="L94" s="36"/>
      <c r="M94" s="37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48"/>
      <c r="AC94" s="39"/>
    </row>
    <row r="95" spans="1:29" x14ac:dyDescent="0.35">
      <c r="A95" s="40" t="s">
        <v>116</v>
      </c>
      <c r="B95" s="44">
        <v>1</v>
      </c>
      <c r="C95" s="45"/>
      <c r="D95" s="35"/>
      <c r="E95" s="35"/>
      <c r="F95" s="35"/>
      <c r="G95" s="35"/>
      <c r="H95" s="35">
        <v>410</v>
      </c>
      <c r="I95" s="35">
        <v>450</v>
      </c>
      <c r="J95" s="35">
        <v>500</v>
      </c>
      <c r="K95" s="35"/>
      <c r="L95" s="36"/>
      <c r="M95" s="37">
        <v>5291</v>
      </c>
      <c r="N95" s="38">
        <v>3167</v>
      </c>
      <c r="O95" s="38">
        <v>3350</v>
      </c>
      <c r="P95" s="38">
        <v>-1300</v>
      </c>
      <c r="Q95" s="38">
        <v>10000</v>
      </c>
      <c r="R95" s="38">
        <v>7100</v>
      </c>
      <c r="S95" s="38">
        <f xml:space="preserve"> Q95+R95</f>
        <v>17100</v>
      </c>
      <c r="T95" s="38">
        <f>P95-Q95/(R95+Q95)*(P95)</f>
        <v>-539.76608187134502</v>
      </c>
      <c r="U95" s="38">
        <v>17000</v>
      </c>
      <c r="V95" s="38">
        <v>-710</v>
      </c>
      <c r="W95" s="38">
        <f>(U95-N95)*(O95+T95)/(O95+V95)</f>
        <v>14724.987041467306</v>
      </c>
      <c r="X95" s="38">
        <f>W95+M95+ N95-U95</f>
        <v>6182.987041467306</v>
      </c>
      <c r="Y95" s="38"/>
      <c r="Z95" s="38"/>
      <c r="AA95" s="38"/>
      <c r="AB95" s="48"/>
      <c r="AC95" s="39"/>
    </row>
    <row r="96" spans="1:29" x14ac:dyDescent="0.35">
      <c r="A96" s="40" t="s">
        <v>92</v>
      </c>
      <c r="B96" s="41"/>
      <c r="C96" s="42">
        <v>1</v>
      </c>
      <c r="D96" s="35"/>
      <c r="E96" s="35"/>
      <c r="F96" s="35"/>
      <c r="G96" s="35"/>
      <c r="H96" s="35">
        <v>410</v>
      </c>
      <c r="I96" s="35"/>
      <c r="J96" s="35"/>
      <c r="K96" s="35"/>
      <c r="L96" s="36"/>
      <c r="M96" s="37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48"/>
      <c r="AC96" s="39"/>
    </row>
    <row r="97" spans="1:29" x14ac:dyDescent="0.35">
      <c r="A97" s="40" t="s">
        <v>117</v>
      </c>
      <c r="B97" s="41"/>
      <c r="C97" s="42">
        <v>1</v>
      </c>
      <c r="D97" s="35"/>
      <c r="E97" s="35"/>
      <c r="F97" s="35"/>
      <c r="G97" s="35"/>
      <c r="H97" s="35"/>
      <c r="I97" s="35">
        <v>450</v>
      </c>
      <c r="J97" s="35"/>
      <c r="K97" s="35"/>
      <c r="L97" s="36"/>
      <c r="M97" s="37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48"/>
      <c r="AC97" s="39"/>
    </row>
    <row r="98" spans="1:29" x14ac:dyDescent="0.35">
      <c r="A98" s="40" t="s">
        <v>107</v>
      </c>
      <c r="B98" s="41"/>
      <c r="C98" s="42">
        <v>1</v>
      </c>
      <c r="D98" s="35"/>
      <c r="E98" s="35"/>
      <c r="F98" s="35"/>
      <c r="G98" s="35"/>
      <c r="H98" s="35">
        <v>410</v>
      </c>
      <c r="I98" s="35">
        <v>450</v>
      </c>
      <c r="J98" s="35"/>
      <c r="K98" s="35"/>
      <c r="L98" s="36"/>
      <c r="M98" s="37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48"/>
      <c r="AC98" s="39"/>
    </row>
    <row r="99" spans="1:29" x14ac:dyDescent="0.35">
      <c r="A99" s="40" t="s">
        <v>95</v>
      </c>
      <c r="B99" s="41"/>
      <c r="C99" s="42">
        <v>1</v>
      </c>
      <c r="D99" s="35"/>
      <c r="E99" s="35"/>
      <c r="F99" s="35"/>
      <c r="G99" s="35"/>
      <c r="H99" s="35"/>
      <c r="I99" s="35">
        <v>450</v>
      </c>
      <c r="J99" s="35">
        <v>500</v>
      </c>
      <c r="K99" s="35"/>
      <c r="L99" s="36"/>
      <c r="M99" s="37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48"/>
      <c r="AC99" s="39"/>
    </row>
    <row r="100" spans="1:29" x14ac:dyDescent="0.35">
      <c r="A100" s="40" t="s">
        <v>96</v>
      </c>
      <c r="B100" s="41"/>
      <c r="C100" s="42">
        <v>1</v>
      </c>
      <c r="D100" s="35"/>
      <c r="E100" s="35"/>
      <c r="F100" s="35"/>
      <c r="G100" s="35"/>
      <c r="H100" s="35"/>
      <c r="I100" s="35">
        <v>450</v>
      </c>
      <c r="J100" s="35">
        <v>500</v>
      </c>
      <c r="K100" s="35"/>
      <c r="L100" s="36"/>
      <c r="M100" s="37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48"/>
      <c r="AC100" s="39"/>
    </row>
    <row r="101" spans="1:29" x14ac:dyDescent="0.35">
      <c r="A101" s="40" t="s">
        <v>118</v>
      </c>
      <c r="B101" s="44">
        <v>1</v>
      </c>
      <c r="C101" s="45"/>
      <c r="D101" s="35"/>
      <c r="E101" s="35"/>
      <c r="F101" s="35"/>
      <c r="G101" s="35"/>
      <c r="H101" s="35"/>
      <c r="I101" s="35">
        <v>450</v>
      </c>
      <c r="J101" s="35">
        <v>500</v>
      </c>
      <c r="K101" s="35"/>
      <c r="L101" s="36"/>
      <c r="M101" s="37">
        <v>5324</v>
      </c>
      <c r="N101" s="38">
        <v>3621</v>
      </c>
      <c r="O101" s="38">
        <v>3350</v>
      </c>
      <c r="P101" s="38">
        <v>1350</v>
      </c>
      <c r="Q101" s="38"/>
      <c r="R101" s="38"/>
      <c r="S101" s="38">
        <f xml:space="preserve"> Q101+R101</f>
        <v>0</v>
      </c>
      <c r="T101" s="38" t="e">
        <f>P101-Q101/(R101+Q101)*(P101)</f>
        <v>#DIV/0!</v>
      </c>
      <c r="U101" s="38">
        <v>17000</v>
      </c>
      <c r="V101" s="38">
        <v>0</v>
      </c>
      <c r="W101" s="38" t="e">
        <f>(U101-N101)*(O101+T101)/(O101+V101)</f>
        <v>#DIV/0!</v>
      </c>
      <c r="X101" s="38" t="e">
        <f>W101+M101+ N101-U101</f>
        <v>#DIV/0!</v>
      </c>
      <c r="Y101" s="38"/>
      <c r="Z101" s="38"/>
      <c r="AA101" s="38"/>
      <c r="AB101" s="48"/>
      <c r="AC101" s="39"/>
    </row>
    <row r="102" spans="1:29" x14ac:dyDescent="0.35">
      <c r="A102" s="40" t="s">
        <v>119</v>
      </c>
      <c r="B102" s="44">
        <v>1</v>
      </c>
      <c r="C102" s="45"/>
      <c r="D102" s="35"/>
      <c r="E102" s="35"/>
      <c r="F102" s="35"/>
      <c r="G102" s="35"/>
      <c r="H102" s="35"/>
      <c r="I102" s="35"/>
      <c r="J102" s="35">
        <v>500</v>
      </c>
      <c r="K102" s="35">
        <v>540</v>
      </c>
      <c r="L102" s="36"/>
      <c r="M102" s="37">
        <v>7140</v>
      </c>
      <c r="N102" s="38">
        <v>2790</v>
      </c>
      <c r="O102" s="38">
        <v>4350</v>
      </c>
      <c r="P102" s="38"/>
      <c r="Q102" s="38"/>
      <c r="R102" s="38"/>
      <c r="S102" s="38">
        <f xml:space="preserve"> Q102+R102</f>
        <v>0</v>
      </c>
      <c r="T102" s="38" t="e">
        <f>P102-Q102/(R102+Q102)*(P102)</f>
        <v>#DIV/0!</v>
      </c>
      <c r="U102" s="38">
        <v>17000</v>
      </c>
      <c r="V102" s="38">
        <v>0</v>
      </c>
      <c r="W102" s="38" t="e">
        <f>(U102-N102)*(O102+T102)/(O102+V102)</f>
        <v>#DIV/0!</v>
      </c>
      <c r="X102" s="38" t="e">
        <f>W102+M102+ N102-U102</f>
        <v>#DIV/0!</v>
      </c>
      <c r="Y102" s="38"/>
      <c r="Z102" s="38"/>
      <c r="AA102" s="38"/>
      <c r="AB102" s="48"/>
      <c r="AC102" s="39"/>
    </row>
    <row r="103" spans="1:29" x14ac:dyDescent="0.35">
      <c r="A103" s="40" t="s">
        <v>120</v>
      </c>
      <c r="B103" s="44">
        <v>1</v>
      </c>
      <c r="C103" s="45"/>
      <c r="D103" s="35"/>
      <c r="E103" s="35"/>
      <c r="F103" s="35"/>
      <c r="G103" s="35"/>
      <c r="H103" s="35"/>
      <c r="I103" s="35"/>
      <c r="J103" s="35">
        <v>500</v>
      </c>
      <c r="K103" s="35">
        <v>540</v>
      </c>
      <c r="L103" s="43">
        <v>620</v>
      </c>
      <c r="M103" s="37">
        <v>7776</v>
      </c>
      <c r="N103" s="38">
        <v>3751</v>
      </c>
      <c r="O103" s="38">
        <v>4350</v>
      </c>
      <c r="P103" s="38"/>
      <c r="Q103" s="38"/>
      <c r="R103" s="38"/>
      <c r="S103" s="38">
        <f xml:space="preserve"> Q103+R103</f>
        <v>0</v>
      </c>
      <c r="T103" s="38" t="e">
        <f>P103-Q103/(R103+Q103)*(P103)</f>
        <v>#DIV/0!</v>
      </c>
      <c r="U103" s="38">
        <v>17000</v>
      </c>
      <c r="V103" s="38">
        <v>0</v>
      </c>
      <c r="W103" s="38" t="e">
        <f>(U103-N103)*(O103+T103)/(O103+V103)</f>
        <v>#DIV/0!</v>
      </c>
      <c r="X103" s="38" t="e">
        <f>W103+M103+ N103-U103</f>
        <v>#DIV/0!</v>
      </c>
      <c r="Y103" s="38"/>
      <c r="Z103" s="38"/>
      <c r="AA103" s="38"/>
      <c r="AB103" s="48"/>
      <c r="AC103" s="39"/>
    </row>
    <row r="104" spans="1:29" x14ac:dyDescent="0.35">
      <c r="A104" s="40" t="s">
        <v>95</v>
      </c>
      <c r="B104" s="41"/>
      <c r="C104" s="42">
        <v>1</v>
      </c>
      <c r="D104" s="35"/>
      <c r="E104" s="35"/>
      <c r="F104" s="35"/>
      <c r="G104" s="35"/>
      <c r="H104" s="35"/>
      <c r="I104" s="35">
        <v>450</v>
      </c>
      <c r="J104" s="35">
        <v>500</v>
      </c>
      <c r="K104" s="35"/>
      <c r="L104" s="36"/>
      <c r="M104" s="37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48"/>
      <c r="AC104" s="39"/>
    </row>
    <row r="105" spans="1:29" x14ac:dyDescent="0.35">
      <c r="A105" s="40" t="s">
        <v>102</v>
      </c>
      <c r="B105" s="41"/>
      <c r="C105" s="42">
        <v>1</v>
      </c>
      <c r="D105" s="35"/>
      <c r="E105" s="35">
        <v>280</v>
      </c>
      <c r="F105" s="35"/>
      <c r="G105" s="35"/>
      <c r="H105" s="35"/>
      <c r="I105" s="35"/>
      <c r="J105" s="35"/>
      <c r="K105" s="35"/>
      <c r="L105" s="36"/>
      <c r="M105" s="37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48"/>
      <c r="AC105" s="39"/>
    </row>
    <row r="106" spans="1:29" x14ac:dyDescent="0.35">
      <c r="A106" s="40" t="s">
        <v>84</v>
      </c>
      <c r="B106" s="41"/>
      <c r="C106" s="42">
        <v>1</v>
      </c>
      <c r="D106" s="35"/>
      <c r="E106" s="35">
        <v>280</v>
      </c>
      <c r="F106" s="35"/>
      <c r="G106" s="35"/>
      <c r="H106" s="35"/>
      <c r="I106" s="35"/>
      <c r="J106" s="35"/>
      <c r="K106" s="35"/>
      <c r="L106" s="36"/>
      <c r="M106" s="37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48"/>
      <c r="AC106" s="39"/>
    </row>
    <row r="107" spans="1:29" x14ac:dyDescent="0.35">
      <c r="A107" s="40" t="s">
        <v>121</v>
      </c>
      <c r="B107" s="41"/>
      <c r="C107" s="42">
        <v>1</v>
      </c>
      <c r="D107" s="35"/>
      <c r="E107" s="35">
        <v>280</v>
      </c>
      <c r="F107" s="35">
        <v>320</v>
      </c>
      <c r="G107" s="35"/>
      <c r="H107" s="35"/>
      <c r="I107" s="35"/>
      <c r="J107" s="35"/>
      <c r="K107" s="35"/>
      <c r="L107" s="36"/>
      <c r="M107" s="37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48"/>
      <c r="AC107" s="39"/>
    </row>
    <row r="108" spans="1:29" x14ac:dyDescent="0.35">
      <c r="A108" s="40" t="s">
        <v>55</v>
      </c>
      <c r="B108" s="44"/>
      <c r="C108" s="42">
        <v>1</v>
      </c>
      <c r="D108" s="34">
        <v>250</v>
      </c>
      <c r="E108" s="35"/>
      <c r="F108" s="35"/>
      <c r="G108" s="35"/>
      <c r="H108" s="35"/>
      <c r="I108" s="35"/>
      <c r="J108" s="35"/>
      <c r="K108" s="35"/>
      <c r="L108" s="36"/>
      <c r="M108" s="37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48"/>
      <c r="AC108" s="39"/>
    </row>
    <row r="109" spans="1:29" x14ac:dyDescent="0.35">
      <c r="A109" s="40" t="s">
        <v>122</v>
      </c>
      <c r="B109" s="44"/>
      <c r="C109" s="42">
        <v>1</v>
      </c>
      <c r="D109" s="35"/>
      <c r="E109" s="35"/>
      <c r="F109" s="35"/>
      <c r="G109" s="35">
        <v>360</v>
      </c>
      <c r="H109" s="35">
        <v>410</v>
      </c>
      <c r="I109" s="35">
        <v>450</v>
      </c>
      <c r="J109" s="35"/>
      <c r="K109" s="35"/>
      <c r="L109" s="35"/>
      <c r="M109" s="37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48"/>
      <c r="AC109" s="39"/>
    </row>
    <row r="110" spans="1:29" x14ac:dyDescent="0.35">
      <c r="A110" s="40" t="s">
        <v>123</v>
      </c>
      <c r="B110" s="44"/>
      <c r="C110" s="42">
        <v>1</v>
      </c>
      <c r="D110" s="35"/>
      <c r="E110" s="35"/>
      <c r="F110" s="35"/>
      <c r="G110" s="35">
        <v>360</v>
      </c>
      <c r="H110" s="35">
        <v>410</v>
      </c>
      <c r="I110" s="35">
        <v>450</v>
      </c>
      <c r="J110" s="35"/>
      <c r="K110" s="35"/>
      <c r="L110" s="35"/>
      <c r="M110" s="37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48"/>
      <c r="AC110" s="39"/>
    </row>
    <row r="111" spans="1:29" x14ac:dyDescent="0.35">
      <c r="A111" s="40" t="s">
        <v>107</v>
      </c>
      <c r="B111" s="41"/>
      <c r="C111" s="42">
        <v>1</v>
      </c>
      <c r="D111" s="35"/>
      <c r="E111" s="35">
        <v>280</v>
      </c>
      <c r="F111" s="35">
        <v>320</v>
      </c>
      <c r="G111" s="35">
        <v>360</v>
      </c>
      <c r="H111" s="35">
        <v>410</v>
      </c>
      <c r="I111" s="35">
        <v>450</v>
      </c>
      <c r="J111" s="35"/>
      <c r="K111" s="35"/>
      <c r="L111" s="35"/>
      <c r="M111" s="37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48"/>
      <c r="AC111" s="39"/>
    </row>
    <row r="112" spans="1:29" x14ac:dyDescent="0.35">
      <c r="A112" s="40" t="s">
        <v>108</v>
      </c>
      <c r="B112" s="41"/>
      <c r="C112" s="42">
        <v>1</v>
      </c>
      <c r="D112" s="35"/>
      <c r="E112" s="35">
        <v>280</v>
      </c>
      <c r="F112" s="35">
        <v>320</v>
      </c>
      <c r="G112" s="35">
        <v>360</v>
      </c>
      <c r="H112" s="35">
        <v>410</v>
      </c>
      <c r="I112" s="35">
        <v>450</v>
      </c>
      <c r="J112" s="35"/>
      <c r="K112" s="35"/>
      <c r="L112" s="35"/>
      <c r="M112" s="37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48"/>
      <c r="AC112" s="39"/>
    </row>
    <row r="113" spans="1:29" x14ac:dyDescent="0.35">
      <c r="A113" s="40" t="s">
        <v>124</v>
      </c>
      <c r="B113" s="41"/>
      <c r="C113" s="42">
        <v>1</v>
      </c>
      <c r="D113" s="35"/>
      <c r="E113" s="35"/>
      <c r="F113" s="35"/>
      <c r="G113" s="35">
        <v>360</v>
      </c>
      <c r="H113" s="35">
        <v>410</v>
      </c>
      <c r="I113" s="35">
        <v>450</v>
      </c>
      <c r="J113" s="35"/>
      <c r="K113" s="35"/>
      <c r="L113" s="35"/>
      <c r="M113" s="37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48"/>
      <c r="AC113" s="39"/>
    </row>
    <row r="114" spans="1:29" ht="16" thickBot="1" x14ac:dyDescent="0.4">
      <c r="A114" s="49" t="s">
        <v>125</v>
      </c>
      <c r="B114" s="50"/>
      <c r="C114" s="51">
        <v>1</v>
      </c>
      <c r="D114" s="52"/>
      <c r="E114" s="52"/>
      <c r="F114" s="52"/>
      <c r="G114" s="52">
        <v>360</v>
      </c>
      <c r="H114" s="52">
        <v>410</v>
      </c>
      <c r="I114" s="52">
        <v>450</v>
      </c>
      <c r="J114" s="52"/>
      <c r="K114" s="52"/>
      <c r="L114" s="53"/>
      <c r="M114" s="54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6"/>
      <c r="AC114" s="57"/>
    </row>
    <row r="115" spans="1:29" ht="16" thickTop="1" x14ac:dyDescent="0.35">
      <c r="D115" s="1"/>
      <c r="E115" s="1"/>
      <c r="F115" s="1"/>
      <c r="K115" s="1"/>
      <c r="L115" s="1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1"/>
      <c r="AC115" s="1"/>
    </row>
    <row r="116" spans="1:29" x14ac:dyDescent="0.35">
      <c r="A116" s="59" t="s">
        <v>126</v>
      </c>
      <c r="B116" s="60" t="s">
        <v>127</v>
      </c>
      <c r="C116" s="61" t="s">
        <v>128</v>
      </c>
      <c r="D116" s="62" t="s">
        <v>129</v>
      </c>
      <c r="E116" s="62" t="s">
        <v>130</v>
      </c>
      <c r="F116" s="62" t="s">
        <v>131</v>
      </c>
      <c r="G116" s="62" t="s">
        <v>132</v>
      </c>
      <c r="H116" s="62" t="s">
        <v>133</v>
      </c>
      <c r="I116" s="62" t="s">
        <v>134</v>
      </c>
      <c r="J116" s="62" t="s">
        <v>135</v>
      </c>
      <c r="K116" s="62" t="s">
        <v>136</v>
      </c>
      <c r="L116" s="62" t="s">
        <v>137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1"/>
      <c r="AC116" s="1"/>
    </row>
    <row r="117" spans="1:29" x14ac:dyDescent="0.35">
      <c r="B117" s="63">
        <f>SUM(B25:B114)</f>
        <v>33</v>
      </c>
      <c r="C117" s="63">
        <f>SUM(C25:C114)</f>
        <v>57</v>
      </c>
      <c r="D117" s="63">
        <f>COUNTIF(D25:D114,250)</f>
        <v>7</v>
      </c>
      <c r="E117" s="63">
        <f>COUNTIF(E25:E114,280)</f>
        <v>22</v>
      </c>
      <c r="F117" s="63">
        <f>COUNTIF(F25:F114,320)</f>
        <v>27</v>
      </c>
      <c r="G117" s="63">
        <f>COUNTIF(G25:G114,360)</f>
        <v>30</v>
      </c>
      <c r="H117" s="63">
        <f>COUNTIF(H25:H114,410)</f>
        <v>29</v>
      </c>
      <c r="I117" s="63">
        <f>COUNTIF(I25:I114,450)</f>
        <v>43</v>
      </c>
      <c r="J117" s="63">
        <f>COUNTIF(J25:J114,500)</f>
        <v>32</v>
      </c>
      <c r="K117" s="63">
        <f>COUNTIF(K25:K114,540)</f>
        <v>24</v>
      </c>
      <c r="L117" s="63">
        <f>COUNTIF(L25:L114,620)</f>
        <v>10</v>
      </c>
    </row>
    <row r="118" spans="1:29" x14ac:dyDescent="0.35">
      <c r="I118" s="64"/>
      <c r="J118" s="64"/>
    </row>
    <row r="119" spans="1:29" x14ac:dyDescent="0.35">
      <c r="A119" t="s">
        <v>138</v>
      </c>
      <c r="B119" s="62" t="s">
        <v>0</v>
      </c>
      <c r="C119" s="62" t="s">
        <v>1</v>
      </c>
      <c r="D119" s="62" t="s">
        <v>6</v>
      </c>
      <c r="E119" s="62" t="s">
        <v>8</v>
      </c>
      <c r="F119" s="62" t="s">
        <v>5</v>
      </c>
      <c r="G119" s="62" t="s">
        <v>10</v>
      </c>
      <c r="H119" s="62" t="s">
        <v>13</v>
      </c>
      <c r="I119" s="65"/>
      <c r="J119" s="66"/>
    </row>
    <row r="120" spans="1:29" x14ac:dyDescent="0.35">
      <c r="B120" s="63">
        <v>9</v>
      </c>
      <c r="C120" s="63">
        <v>10</v>
      </c>
      <c r="D120" s="63">
        <v>20</v>
      </c>
      <c r="E120" s="63">
        <v>4</v>
      </c>
      <c r="F120" s="63">
        <v>10</v>
      </c>
      <c r="G120" s="63">
        <v>2</v>
      </c>
      <c r="H120" s="63">
        <v>2</v>
      </c>
      <c r="I120" s="65"/>
      <c r="J120" s="66"/>
    </row>
    <row r="121" spans="1:29" x14ac:dyDescent="0.35">
      <c r="H121" s="1"/>
      <c r="I121" s="1"/>
      <c r="J121" s="1"/>
      <c r="K121" s="1"/>
      <c r="L121" s="1"/>
    </row>
    <row r="122" spans="1:29" x14ac:dyDescent="0.35">
      <c r="A122" t="s">
        <v>139</v>
      </c>
      <c r="B122" s="62" t="s">
        <v>2</v>
      </c>
      <c r="C122" s="62" t="s">
        <v>4</v>
      </c>
      <c r="D122" s="62" t="s">
        <v>16</v>
      </c>
      <c r="E122" s="62" t="s">
        <v>14</v>
      </c>
      <c r="F122" s="62" t="s">
        <v>9</v>
      </c>
      <c r="G122" s="62" t="s">
        <v>7</v>
      </c>
      <c r="H122" s="65"/>
      <c r="I122" s="66"/>
      <c r="J122" s="66"/>
      <c r="K122" s="66"/>
      <c r="L122" s="66"/>
    </row>
    <row r="123" spans="1:29" x14ac:dyDescent="0.35">
      <c r="B123" s="63">
        <v>6</v>
      </c>
      <c r="C123" s="63">
        <v>9</v>
      </c>
      <c r="D123" s="63">
        <v>3</v>
      </c>
      <c r="E123" s="63">
        <v>2</v>
      </c>
      <c r="F123" s="63">
        <v>7</v>
      </c>
      <c r="G123" s="63">
        <v>6</v>
      </c>
      <c r="H123" s="65"/>
      <c r="I123" s="66"/>
      <c r="J123" s="66"/>
      <c r="K123" s="66"/>
      <c r="L123" s="66"/>
    </row>
    <row r="124" spans="1:29" x14ac:dyDescent="0.35">
      <c r="H124" s="1"/>
      <c r="I124" s="1"/>
      <c r="J124" s="1"/>
      <c r="K124" s="1"/>
      <c r="L124" s="1"/>
    </row>
    <row r="126" spans="1:29" x14ac:dyDescent="0.35">
      <c r="B126" s="62" t="s">
        <v>140</v>
      </c>
      <c r="C126" s="62"/>
      <c r="D126" s="62" t="s">
        <v>141</v>
      </c>
      <c r="E126" s="62"/>
      <c r="F126" s="62" t="s">
        <v>142</v>
      </c>
    </row>
    <row r="127" spans="1:29" x14ac:dyDescent="0.35">
      <c r="B127" s="63">
        <v>13</v>
      </c>
      <c r="C127" s="63"/>
      <c r="D127" s="63">
        <v>16</v>
      </c>
      <c r="E127" s="63"/>
      <c r="F127" s="63"/>
    </row>
    <row r="154" spans="6:6" x14ac:dyDescent="0.35">
      <c r="F154" t="s">
        <v>15</v>
      </c>
    </row>
  </sheetData>
  <customSheetViews>
    <customSheetView guid="{7DE39FFE-CA7B-45A3-933F-5602CBEE2CE2}" showGridLines="0" hiddenRows="1">
      <selection activeCell="C12" sqref="C12"/>
      <pageMargins left="0" right="0" top="0" bottom="0" header="0" footer="0"/>
    </customSheetView>
    <customSheetView guid="{F5C6BFFF-707D-4743-BBD5-D0E1FE56943E}" showGridLines="0" hiddenRows="1" topLeftCell="L1">
      <selection activeCell="C12" sqref="C12"/>
      <pageMargins left="0" right="0" top="0" bottom="0" header="0" footer="0"/>
    </customSheetView>
    <customSheetView guid="{2D32141B-214A-44FF-B5B4-6B74C0B9847C}" showGridLines="0" hiddenRows="1" topLeftCell="L1">
      <selection activeCell="C12" sqref="C12"/>
      <pageMargins left="0" right="0" top="0" bottom="0" header="0" footer="0"/>
    </customSheetView>
    <customSheetView guid="{67A22832-3BC1-4D4B-8E75-97C52F3AAF61}" showGridLines="0" hiddenRows="1" topLeftCell="L1">
      <selection activeCell="C12" sqref="C12"/>
      <pageMargins left="0" right="0" top="0" bottom="0" header="0" footer="0"/>
    </customSheetView>
    <customSheetView guid="{945848FD-E473-4533-8C88-75C7C2CD233F}" showGridLines="0" hiddenRows="1" topLeftCell="L1">
      <selection activeCell="C12" sqref="C12"/>
      <pageMargins left="0" right="0" top="0" bottom="0" header="0" footer="0"/>
    </customSheetView>
    <customSheetView guid="{2F5116E2-B11F-456E-AF98-0D593DE0F130}" showGridLines="0" hiddenRows="1" topLeftCell="L1">
      <selection activeCell="C12" sqref="C12"/>
      <pageMargins left="0" right="0" top="0" bottom="0" header="0" footer="0"/>
    </customSheetView>
    <customSheetView guid="{91F5ABF3-C0DD-4C79-9BBD-B6C0A8BB0B74}" showGridLines="0" state="hidden" topLeftCell="A37">
      <selection activeCell="W73" sqref="W73"/>
      <pageMargins left="0" right="0" top="0" bottom="0" header="0" footer="0"/>
    </customSheetView>
    <customSheetView guid="{12036F8B-9BA6-415F-8C94-67E5127116D5}" showGridLines="0" state="hidden" topLeftCell="A37">
      <selection activeCell="W73" sqref="W73"/>
      <pageMargins left="0" right="0" top="0" bottom="0" header="0" footer="0"/>
    </customSheetView>
    <customSheetView guid="{3724B4AF-041E-420F-B114-A507EF955BD4}" showGridLines="0" state="hidden" topLeftCell="A37">
      <selection activeCell="W73" sqref="W73"/>
      <pageMargins left="0" right="0" top="0" bottom="0" header="0" footer="0"/>
      <pageSetup paperSize="9" orientation="portrait" verticalDpi="0" r:id="rId1"/>
    </customSheetView>
  </customSheetViews>
  <mergeCells count="3">
    <mergeCell ref="B23:C23"/>
    <mergeCell ref="D23:L23"/>
    <mergeCell ref="D24:L24"/>
  </mergeCell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51"/>
  <sheetViews>
    <sheetView showGridLines="0" tabSelected="1" topLeftCell="A1153" zoomScale="60" zoomScaleNormal="60" workbookViewId="0">
      <selection activeCell="C696" sqref="C696"/>
    </sheetView>
  </sheetViews>
  <sheetFormatPr defaultRowHeight="15.5" x14ac:dyDescent="0.35"/>
  <cols>
    <col min="1" max="1" width="20.69140625" customWidth="1"/>
    <col min="2" max="2" width="28.84375" customWidth="1"/>
  </cols>
  <sheetData>
    <row r="1" spans="1:2" x14ac:dyDescent="0.35">
      <c r="A1" s="2"/>
      <c r="B1" s="74"/>
    </row>
    <row r="2" spans="1:2" x14ac:dyDescent="0.35">
      <c r="A2" s="3"/>
      <c r="B2" s="71"/>
    </row>
    <row r="3" spans="1:2" x14ac:dyDescent="0.35">
      <c r="A3" s="3"/>
      <c r="B3" s="71"/>
    </row>
    <row r="4" spans="1:2" x14ac:dyDescent="0.35">
      <c r="A4" s="3"/>
      <c r="B4" s="7"/>
    </row>
    <row r="5" spans="1:2" x14ac:dyDescent="0.35">
      <c r="A5" s="3"/>
      <c r="B5" s="75" t="s">
        <v>144</v>
      </c>
    </row>
    <row r="6" spans="1:2" x14ac:dyDescent="0.35">
      <c r="A6" s="3"/>
      <c r="B6" s="73"/>
    </row>
    <row r="7" spans="1:2" x14ac:dyDescent="0.35">
      <c r="A7" s="70" t="s">
        <v>145</v>
      </c>
      <c r="B7" s="72" t="s">
        <v>146</v>
      </c>
    </row>
    <row r="8" spans="1:2" x14ac:dyDescent="0.35">
      <c r="A8" s="70" t="s">
        <v>147</v>
      </c>
      <c r="B8" s="67" t="s">
        <v>148</v>
      </c>
    </row>
    <row r="9" spans="1:2" x14ac:dyDescent="0.35">
      <c r="A9" s="70" t="s">
        <v>149</v>
      </c>
      <c r="B9" s="67">
        <v>6</v>
      </c>
    </row>
    <row r="10" spans="1:2" x14ac:dyDescent="0.35">
      <c r="A10" s="70" t="s">
        <v>150</v>
      </c>
      <c r="B10" s="67" t="s">
        <v>151</v>
      </c>
    </row>
    <row r="11" spans="1:2" x14ac:dyDescent="0.35">
      <c r="A11" s="70" t="s">
        <v>152</v>
      </c>
      <c r="B11" s="67" t="s">
        <v>153</v>
      </c>
    </row>
    <row r="12" spans="1:2" x14ac:dyDescent="0.35">
      <c r="A12" s="70" t="s">
        <v>154</v>
      </c>
      <c r="B12" s="67" t="s">
        <v>155</v>
      </c>
    </row>
    <row r="13" spans="1:2" x14ac:dyDescent="0.35">
      <c r="A13" s="70" t="s">
        <v>156</v>
      </c>
      <c r="B13" s="67" t="s">
        <v>157</v>
      </c>
    </row>
    <row r="14" spans="1:2" x14ac:dyDescent="0.35">
      <c r="A14" s="70" t="s">
        <v>158</v>
      </c>
      <c r="B14" s="67" t="s">
        <v>159</v>
      </c>
    </row>
    <row r="15" spans="1:2" x14ac:dyDescent="0.35">
      <c r="A15" s="70" t="s">
        <v>160</v>
      </c>
      <c r="B15" s="67" t="s">
        <v>161</v>
      </c>
    </row>
    <row r="16" spans="1:2" x14ac:dyDescent="0.35">
      <c r="A16" s="70" t="s">
        <v>162</v>
      </c>
      <c r="B16" s="67" t="s">
        <v>163</v>
      </c>
    </row>
    <row r="17" spans="1:2" x14ac:dyDescent="0.35">
      <c r="A17" s="70" t="s">
        <v>164</v>
      </c>
      <c r="B17" s="67" t="s">
        <v>165</v>
      </c>
    </row>
    <row r="18" spans="1:2" x14ac:dyDescent="0.35">
      <c r="A18" s="70" t="s">
        <v>166</v>
      </c>
      <c r="B18" s="67" t="s">
        <v>167</v>
      </c>
    </row>
    <row r="19" spans="1:2" x14ac:dyDescent="0.35">
      <c r="A19" s="70" t="s">
        <v>169</v>
      </c>
      <c r="B19" s="67" t="s">
        <v>170</v>
      </c>
    </row>
    <row r="20" spans="1:2" x14ac:dyDescent="0.35">
      <c r="A20" s="70" t="s">
        <v>172</v>
      </c>
      <c r="B20" s="67" t="s">
        <v>173</v>
      </c>
    </row>
    <row r="21" spans="1:2" x14ac:dyDescent="0.35">
      <c r="A21" s="70" t="s">
        <v>174</v>
      </c>
      <c r="B21" s="67" t="s">
        <v>175</v>
      </c>
    </row>
    <row r="22" spans="1:2" x14ac:dyDescent="0.35">
      <c r="A22" s="70" t="s">
        <v>176</v>
      </c>
      <c r="B22" s="67" t="s">
        <v>177</v>
      </c>
    </row>
    <row r="23" spans="1:2" x14ac:dyDescent="0.35">
      <c r="A23" s="70" t="s">
        <v>178</v>
      </c>
      <c r="B23" s="67" t="s">
        <v>179</v>
      </c>
    </row>
    <row r="24" spans="1:2" x14ac:dyDescent="0.35">
      <c r="A24" s="70" t="s">
        <v>180</v>
      </c>
      <c r="B24" s="67" t="s">
        <v>181</v>
      </c>
    </row>
    <row r="25" spans="1:2" x14ac:dyDescent="0.35">
      <c r="A25" s="70" t="s">
        <v>182</v>
      </c>
      <c r="B25" s="67" t="s">
        <v>183</v>
      </c>
    </row>
    <row r="26" spans="1:2" x14ac:dyDescent="0.35">
      <c r="A26" s="70" t="s">
        <v>184</v>
      </c>
      <c r="B26" s="68">
        <v>66000</v>
      </c>
    </row>
    <row r="27" spans="1:2" x14ac:dyDescent="0.35">
      <c r="A27" s="70" t="s">
        <v>185</v>
      </c>
      <c r="B27" s="67" t="s">
        <v>186</v>
      </c>
    </row>
    <row r="28" spans="1:2" x14ac:dyDescent="0.35">
      <c r="A28" s="70" t="s">
        <v>187</v>
      </c>
      <c r="B28" s="69" t="s">
        <v>188</v>
      </c>
    </row>
    <row r="31" spans="1:2" x14ac:dyDescent="0.35">
      <c r="A31" s="5"/>
      <c r="B31" s="74"/>
    </row>
    <row r="32" spans="1:2" x14ac:dyDescent="0.35">
      <c r="A32" s="6"/>
      <c r="B32" s="71"/>
    </row>
    <row r="33" spans="1:2" x14ac:dyDescent="0.35">
      <c r="A33" s="6"/>
      <c r="B33" s="71"/>
    </row>
    <row r="34" spans="1:2" x14ac:dyDescent="0.35">
      <c r="A34" s="6"/>
      <c r="B34" s="7"/>
    </row>
    <row r="35" spans="1:2" x14ac:dyDescent="0.35">
      <c r="A35" s="6"/>
      <c r="B35" s="75" t="s">
        <v>189</v>
      </c>
    </row>
    <row r="36" spans="1:2" x14ac:dyDescent="0.35">
      <c r="A36" s="6"/>
      <c r="B36" s="73"/>
    </row>
    <row r="37" spans="1:2" x14ac:dyDescent="0.35">
      <c r="A37" s="70" t="s">
        <v>145</v>
      </c>
      <c r="B37" s="72" t="s">
        <v>146</v>
      </c>
    </row>
    <row r="38" spans="1:2" x14ac:dyDescent="0.35">
      <c r="A38" s="70" t="s">
        <v>147</v>
      </c>
      <c r="B38" s="67" t="s">
        <v>148</v>
      </c>
    </row>
    <row r="39" spans="1:2" x14ac:dyDescent="0.35">
      <c r="A39" s="70" t="s">
        <v>149</v>
      </c>
      <c r="B39" s="67">
        <v>6</v>
      </c>
    </row>
    <row r="40" spans="1:2" x14ac:dyDescent="0.35">
      <c r="A40" s="70" t="s">
        <v>150</v>
      </c>
      <c r="B40" s="67" t="s">
        <v>151</v>
      </c>
    </row>
    <row r="41" spans="1:2" x14ac:dyDescent="0.35">
      <c r="A41" s="70" t="s">
        <v>152</v>
      </c>
      <c r="B41" s="67" t="s">
        <v>190</v>
      </c>
    </row>
    <row r="42" spans="1:2" x14ac:dyDescent="0.35">
      <c r="A42" s="70" t="s">
        <v>154</v>
      </c>
      <c r="B42" s="67" t="s">
        <v>191</v>
      </c>
    </row>
    <row r="43" spans="1:2" x14ac:dyDescent="0.35">
      <c r="A43" s="70" t="s">
        <v>156</v>
      </c>
      <c r="B43" s="67" t="s">
        <v>157</v>
      </c>
    </row>
    <row r="44" spans="1:2" x14ac:dyDescent="0.35">
      <c r="A44" s="70" t="s">
        <v>158</v>
      </c>
      <c r="B44" s="67" t="s">
        <v>159</v>
      </c>
    </row>
    <row r="45" spans="1:2" x14ac:dyDescent="0.35">
      <c r="A45" s="70" t="s">
        <v>160</v>
      </c>
      <c r="B45" s="67" t="s">
        <v>161</v>
      </c>
    </row>
    <row r="46" spans="1:2" x14ac:dyDescent="0.35">
      <c r="A46" s="70" t="s">
        <v>162</v>
      </c>
      <c r="B46" s="67" t="s">
        <v>163</v>
      </c>
    </row>
    <row r="47" spans="1:2" x14ac:dyDescent="0.35">
      <c r="A47" s="70" t="s">
        <v>164</v>
      </c>
      <c r="B47" s="67" t="s">
        <v>165</v>
      </c>
    </row>
    <row r="48" spans="1:2" ht="17.25" customHeight="1" x14ac:dyDescent="0.35">
      <c r="A48" s="70" t="s">
        <v>166</v>
      </c>
      <c r="B48" s="67" t="s">
        <v>167</v>
      </c>
    </row>
    <row r="49" spans="1:2" x14ac:dyDescent="0.35">
      <c r="A49" s="70" t="s">
        <v>169</v>
      </c>
      <c r="B49" s="67" t="s">
        <v>170</v>
      </c>
    </row>
    <row r="50" spans="1:2" x14ac:dyDescent="0.35">
      <c r="A50" s="70" t="s">
        <v>172</v>
      </c>
      <c r="B50" s="67" t="s">
        <v>173</v>
      </c>
    </row>
    <row r="51" spans="1:2" x14ac:dyDescent="0.35">
      <c r="A51" s="70" t="s">
        <v>174</v>
      </c>
      <c r="B51" s="67" t="s">
        <v>175</v>
      </c>
    </row>
    <row r="52" spans="1:2" x14ac:dyDescent="0.35">
      <c r="A52" s="70" t="s">
        <v>176</v>
      </c>
      <c r="B52" s="67" t="s">
        <v>177</v>
      </c>
    </row>
    <row r="53" spans="1:2" x14ac:dyDescent="0.35">
      <c r="A53" s="70" t="s">
        <v>178</v>
      </c>
      <c r="B53" s="67" t="s">
        <v>179</v>
      </c>
    </row>
    <row r="54" spans="1:2" x14ac:dyDescent="0.35">
      <c r="A54" s="70" t="s">
        <v>180</v>
      </c>
      <c r="B54" s="67" t="s">
        <v>181</v>
      </c>
    </row>
    <row r="55" spans="1:2" x14ac:dyDescent="0.35">
      <c r="A55" s="70" t="s">
        <v>182</v>
      </c>
      <c r="B55" s="67" t="s">
        <v>183</v>
      </c>
    </row>
    <row r="56" spans="1:2" x14ac:dyDescent="0.35">
      <c r="A56" s="70" t="s">
        <v>184</v>
      </c>
      <c r="B56" s="68">
        <v>66000</v>
      </c>
    </row>
    <row r="57" spans="1:2" x14ac:dyDescent="0.35">
      <c r="A57" s="70" t="s">
        <v>185</v>
      </c>
      <c r="B57" s="67" t="s">
        <v>186</v>
      </c>
    </row>
    <row r="58" spans="1:2" x14ac:dyDescent="0.35">
      <c r="A58" s="70" t="s">
        <v>187</v>
      </c>
      <c r="B58" s="69" t="s">
        <v>188</v>
      </c>
    </row>
    <row r="59" spans="1:2" x14ac:dyDescent="0.35">
      <c r="A59" s="3"/>
      <c r="B59" s="1"/>
    </row>
    <row r="60" spans="1:2" x14ac:dyDescent="0.35">
      <c r="A60" s="1"/>
      <c r="B60" s="1"/>
    </row>
    <row r="61" spans="1:2" x14ac:dyDescent="0.35">
      <c r="B61" s="74"/>
    </row>
    <row r="62" spans="1:2" x14ac:dyDescent="0.35">
      <c r="B62" s="71"/>
    </row>
    <row r="63" spans="1:2" x14ac:dyDescent="0.35">
      <c r="B63" s="71"/>
    </row>
    <row r="64" spans="1:2" x14ac:dyDescent="0.35">
      <c r="B64" s="71"/>
    </row>
    <row r="65" spans="1:2" x14ac:dyDescent="0.35">
      <c r="B65" s="76" t="s">
        <v>192</v>
      </c>
    </row>
    <row r="66" spans="1:2" x14ac:dyDescent="0.35">
      <c r="B66" s="77"/>
    </row>
    <row r="67" spans="1:2" x14ac:dyDescent="0.35">
      <c r="A67" s="4" t="s">
        <v>145</v>
      </c>
      <c r="B67" s="84" t="s">
        <v>193</v>
      </c>
    </row>
    <row r="68" spans="1:2" x14ac:dyDescent="0.35">
      <c r="A68" s="4" t="s">
        <v>147</v>
      </c>
      <c r="B68" s="85" t="s">
        <v>194</v>
      </c>
    </row>
    <row r="69" spans="1:2" x14ac:dyDescent="0.35">
      <c r="A69" s="4" t="s">
        <v>149</v>
      </c>
      <c r="B69" s="85">
        <v>6</v>
      </c>
    </row>
    <row r="70" spans="1:2" x14ac:dyDescent="0.35">
      <c r="A70" s="4" t="s">
        <v>150</v>
      </c>
      <c r="B70" s="85">
        <v>6.7</v>
      </c>
    </row>
    <row r="71" spans="1:2" x14ac:dyDescent="0.35">
      <c r="A71" s="4" t="s">
        <v>152</v>
      </c>
      <c r="B71" s="85" t="s">
        <v>195</v>
      </c>
    </row>
    <row r="72" spans="1:2" x14ac:dyDescent="0.35">
      <c r="A72" s="4" t="s">
        <v>154</v>
      </c>
      <c r="B72" s="85" t="s">
        <v>196</v>
      </c>
    </row>
    <row r="73" spans="1:2" x14ac:dyDescent="0.35">
      <c r="A73" s="4" t="s">
        <v>156</v>
      </c>
      <c r="B73" s="67" t="s">
        <v>157</v>
      </c>
    </row>
    <row r="74" spans="1:2" x14ac:dyDescent="0.35">
      <c r="A74" s="4" t="s">
        <v>158</v>
      </c>
      <c r="B74" s="67" t="s">
        <v>159</v>
      </c>
    </row>
    <row r="75" spans="1:2" x14ac:dyDescent="0.35">
      <c r="A75" s="4" t="s">
        <v>160</v>
      </c>
      <c r="B75" s="67" t="s">
        <v>161</v>
      </c>
    </row>
    <row r="76" spans="1:2" x14ac:dyDescent="0.35">
      <c r="A76" s="4" t="s">
        <v>162</v>
      </c>
      <c r="B76" s="67" t="s">
        <v>163</v>
      </c>
    </row>
    <row r="77" spans="1:2" x14ac:dyDescent="0.35">
      <c r="A77" s="4" t="s">
        <v>164</v>
      </c>
      <c r="B77" s="67" t="s">
        <v>165</v>
      </c>
    </row>
    <row r="78" spans="1:2" x14ac:dyDescent="0.35">
      <c r="A78" s="4" t="s">
        <v>166</v>
      </c>
      <c r="B78" s="67" t="s">
        <v>167</v>
      </c>
    </row>
    <row r="79" spans="1:2" x14ac:dyDescent="0.35">
      <c r="A79" s="4" t="s">
        <v>169</v>
      </c>
      <c r="B79" s="67" t="s">
        <v>170</v>
      </c>
    </row>
    <row r="80" spans="1:2" x14ac:dyDescent="0.35">
      <c r="A80" s="4" t="s">
        <v>172</v>
      </c>
      <c r="B80" s="67" t="s">
        <v>173</v>
      </c>
    </row>
    <row r="81" spans="1:2" x14ac:dyDescent="0.35">
      <c r="A81" s="4" t="s">
        <v>174</v>
      </c>
      <c r="B81" s="67" t="s">
        <v>175</v>
      </c>
    </row>
    <row r="82" spans="1:2" x14ac:dyDescent="0.35">
      <c r="A82" s="4" t="s">
        <v>176</v>
      </c>
      <c r="B82" s="67" t="s">
        <v>177</v>
      </c>
    </row>
    <row r="83" spans="1:2" x14ac:dyDescent="0.35">
      <c r="A83" s="4" t="s">
        <v>178</v>
      </c>
      <c r="B83" s="67" t="s">
        <v>179</v>
      </c>
    </row>
    <row r="84" spans="1:2" x14ac:dyDescent="0.35">
      <c r="A84" s="4" t="s">
        <v>180</v>
      </c>
      <c r="B84" s="67" t="s">
        <v>181</v>
      </c>
    </row>
    <row r="85" spans="1:2" x14ac:dyDescent="0.35">
      <c r="A85" s="4" t="s">
        <v>182</v>
      </c>
      <c r="B85" s="67" t="s">
        <v>183</v>
      </c>
    </row>
    <row r="86" spans="1:2" x14ac:dyDescent="0.35">
      <c r="A86" s="4" t="s">
        <v>184</v>
      </c>
      <c r="B86" s="68">
        <v>66000</v>
      </c>
    </row>
    <row r="87" spans="1:2" x14ac:dyDescent="0.35">
      <c r="A87" s="4" t="s">
        <v>185</v>
      </c>
      <c r="B87" s="67" t="s">
        <v>186</v>
      </c>
    </row>
    <row r="88" spans="1:2" x14ac:dyDescent="0.35">
      <c r="A88" s="4" t="s">
        <v>187</v>
      </c>
      <c r="B88" s="69" t="s">
        <v>188</v>
      </c>
    </row>
    <row r="92" spans="1:2" x14ac:dyDescent="0.35">
      <c r="B92" s="74"/>
    </row>
    <row r="93" spans="1:2" x14ac:dyDescent="0.35">
      <c r="B93" s="71"/>
    </row>
    <row r="94" spans="1:2" x14ac:dyDescent="0.35">
      <c r="B94" s="71"/>
    </row>
    <row r="95" spans="1:2" x14ac:dyDescent="0.35">
      <c r="B95" s="71"/>
    </row>
    <row r="96" spans="1:2" x14ac:dyDescent="0.35">
      <c r="B96" s="83" t="s">
        <v>197</v>
      </c>
    </row>
    <row r="97" spans="1:2" x14ac:dyDescent="0.35">
      <c r="B97" s="87"/>
    </row>
    <row r="98" spans="1:2" x14ac:dyDescent="0.35">
      <c r="A98" s="4" t="s">
        <v>145</v>
      </c>
      <c r="B98" s="84" t="s">
        <v>193</v>
      </c>
    </row>
    <row r="99" spans="1:2" x14ac:dyDescent="0.35">
      <c r="A99" s="4" t="s">
        <v>147</v>
      </c>
      <c r="B99" s="85" t="s">
        <v>148</v>
      </c>
    </row>
    <row r="100" spans="1:2" x14ac:dyDescent="0.35">
      <c r="A100" s="4" t="s">
        <v>149</v>
      </c>
      <c r="B100" s="85">
        <v>6</v>
      </c>
    </row>
    <row r="101" spans="1:2" x14ac:dyDescent="0.35">
      <c r="A101" s="4" t="s">
        <v>150</v>
      </c>
      <c r="B101" s="85" t="s">
        <v>151</v>
      </c>
    </row>
    <row r="102" spans="1:2" x14ac:dyDescent="0.35">
      <c r="A102" s="4" t="s">
        <v>152</v>
      </c>
      <c r="B102" s="85" t="s">
        <v>190</v>
      </c>
    </row>
    <row r="103" spans="1:2" x14ac:dyDescent="0.35">
      <c r="A103" s="4" t="s">
        <v>154</v>
      </c>
      <c r="B103" s="85" t="s">
        <v>191</v>
      </c>
    </row>
    <row r="104" spans="1:2" x14ac:dyDescent="0.35">
      <c r="A104" s="4" t="s">
        <v>156</v>
      </c>
      <c r="B104" s="85" t="s">
        <v>198</v>
      </c>
    </row>
    <row r="105" spans="1:2" x14ac:dyDescent="0.35">
      <c r="A105" s="4" t="s">
        <v>158</v>
      </c>
      <c r="B105" s="85" t="s">
        <v>159</v>
      </c>
    </row>
    <row r="106" spans="1:2" x14ac:dyDescent="0.35">
      <c r="A106" s="4" t="s">
        <v>160</v>
      </c>
      <c r="B106" s="85" t="s">
        <v>199</v>
      </c>
    </row>
    <row r="107" spans="1:2" x14ac:dyDescent="0.35">
      <c r="A107" s="4" t="s">
        <v>162</v>
      </c>
      <c r="B107" s="85" t="s">
        <v>163</v>
      </c>
    </row>
    <row r="108" spans="1:2" x14ac:dyDescent="0.35">
      <c r="A108" s="4" t="s">
        <v>164</v>
      </c>
      <c r="B108" s="85" t="s">
        <v>165</v>
      </c>
    </row>
    <row r="109" spans="1:2" x14ac:dyDescent="0.35">
      <c r="A109" s="4" t="s">
        <v>166</v>
      </c>
      <c r="B109" s="85"/>
    </row>
    <row r="110" spans="1:2" x14ac:dyDescent="0.35">
      <c r="A110" s="4" t="s">
        <v>169</v>
      </c>
      <c r="B110" s="85" t="s">
        <v>171</v>
      </c>
    </row>
    <row r="111" spans="1:2" x14ac:dyDescent="0.35">
      <c r="A111" s="4" t="s">
        <v>172</v>
      </c>
      <c r="B111" s="85" t="s">
        <v>200</v>
      </c>
    </row>
    <row r="112" spans="1:2" x14ac:dyDescent="0.35">
      <c r="A112" s="4" t="s">
        <v>174</v>
      </c>
      <c r="B112" s="85" t="s">
        <v>175</v>
      </c>
    </row>
    <row r="113" spans="1:2" x14ac:dyDescent="0.35">
      <c r="A113" s="4" t="s">
        <v>176</v>
      </c>
      <c r="B113" s="85" t="s">
        <v>177</v>
      </c>
    </row>
    <row r="114" spans="1:2" x14ac:dyDescent="0.35">
      <c r="A114" s="4" t="s">
        <v>178</v>
      </c>
      <c r="B114" s="85" t="s">
        <v>179</v>
      </c>
    </row>
    <row r="115" spans="1:2" x14ac:dyDescent="0.35">
      <c r="A115" s="4" t="s">
        <v>180</v>
      </c>
      <c r="B115" s="85" t="s">
        <v>181</v>
      </c>
    </row>
    <row r="116" spans="1:2" x14ac:dyDescent="0.35">
      <c r="A116" s="4" t="s">
        <v>182</v>
      </c>
      <c r="B116" s="85" t="s">
        <v>201</v>
      </c>
    </row>
    <row r="117" spans="1:2" x14ac:dyDescent="0.35">
      <c r="A117" s="4" t="s">
        <v>184</v>
      </c>
      <c r="B117" s="85">
        <v>66000</v>
      </c>
    </row>
    <row r="118" spans="1:2" x14ac:dyDescent="0.35">
      <c r="A118" s="4" t="s">
        <v>185</v>
      </c>
      <c r="B118" s="85" t="s">
        <v>186</v>
      </c>
    </row>
    <row r="119" spans="1:2" x14ac:dyDescent="0.35">
      <c r="A119" s="4" t="s">
        <v>187</v>
      </c>
      <c r="B119" s="86" t="s">
        <v>202</v>
      </c>
    </row>
    <row r="123" spans="1:2" x14ac:dyDescent="0.35">
      <c r="B123" s="74"/>
    </row>
    <row r="124" spans="1:2" x14ac:dyDescent="0.35">
      <c r="B124" s="71"/>
    </row>
    <row r="125" spans="1:2" x14ac:dyDescent="0.35">
      <c r="B125" s="71"/>
    </row>
    <row r="126" spans="1:2" x14ac:dyDescent="0.35">
      <c r="B126" s="71"/>
    </row>
    <row r="127" spans="1:2" x14ac:dyDescent="0.35">
      <c r="B127" s="83" t="s">
        <v>203</v>
      </c>
    </row>
    <row r="128" spans="1:2" x14ac:dyDescent="0.35">
      <c r="B128" s="87"/>
    </row>
    <row r="129" spans="1:2" x14ac:dyDescent="0.35">
      <c r="A129" s="4" t="s">
        <v>145</v>
      </c>
      <c r="B129" s="84" t="s">
        <v>193</v>
      </c>
    </row>
    <row r="130" spans="1:2" x14ac:dyDescent="0.35">
      <c r="A130" s="4" t="s">
        <v>147</v>
      </c>
      <c r="B130" s="85" t="s">
        <v>194</v>
      </c>
    </row>
    <row r="131" spans="1:2" x14ac:dyDescent="0.35">
      <c r="A131" s="4" t="s">
        <v>149</v>
      </c>
      <c r="B131" s="85">
        <v>6</v>
      </c>
    </row>
    <row r="132" spans="1:2" x14ac:dyDescent="0.35">
      <c r="A132" s="4" t="s">
        <v>150</v>
      </c>
      <c r="B132" s="85">
        <v>6.7</v>
      </c>
    </row>
    <row r="133" spans="1:2" x14ac:dyDescent="0.35">
      <c r="A133" s="4" t="s">
        <v>152</v>
      </c>
      <c r="B133" s="85" t="s">
        <v>195</v>
      </c>
    </row>
    <row r="134" spans="1:2" x14ac:dyDescent="0.35">
      <c r="A134" s="4" t="s">
        <v>154</v>
      </c>
      <c r="B134" s="85" t="s">
        <v>196</v>
      </c>
    </row>
    <row r="135" spans="1:2" x14ac:dyDescent="0.35">
      <c r="A135" s="4" t="s">
        <v>156</v>
      </c>
      <c r="B135" s="85" t="s">
        <v>198</v>
      </c>
    </row>
    <row r="136" spans="1:2" x14ac:dyDescent="0.35">
      <c r="A136" s="4" t="s">
        <v>158</v>
      </c>
      <c r="B136" s="85" t="s">
        <v>159</v>
      </c>
    </row>
    <row r="137" spans="1:2" x14ac:dyDescent="0.35">
      <c r="A137" s="4" t="s">
        <v>160</v>
      </c>
      <c r="B137" s="85" t="s">
        <v>199</v>
      </c>
    </row>
    <row r="138" spans="1:2" x14ac:dyDescent="0.35">
      <c r="A138" s="4" t="s">
        <v>162</v>
      </c>
      <c r="B138" s="85" t="s">
        <v>163</v>
      </c>
    </row>
    <row r="139" spans="1:2" x14ac:dyDescent="0.35">
      <c r="A139" s="4" t="s">
        <v>164</v>
      </c>
      <c r="B139" s="85" t="s">
        <v>165</v>
      </c>
    </row>
    <row r="140" spans="1:2" ht="12" customHeight="1" x14ac:dyDescent="0.35">
      <c r="A140" s="4" t="s">
        <v>166</v>
      </c>
      <c r="B140" s="85"/>
    </row>
    <row r="141" spans="1:2" x14ac:dyDescent="0.35">
      <c r="A141" s="4" t="s">
        <v>169</v>
      </c>
      <c r="B141" s="85" t="s">
        <v>171</v>
      </c>
    </row>
    <row r="142" spans="1:2" x14ac:dyDescent="0.35">
      <c r="A142" s="4" t="s">
        <v>172</v>
      </c>
      <c r="B142" s="85" t="s">
        <v>200</v>
      </c>
    </row>
    <row r="143" spans="1:2" x14ac:dyDescent="0.35">
      <c r="A143" s="4" t="s">
        <v>174</v>
      </c>
      <c r="B143" s="85" t="s">
        <v>175</v>
      </c>
    </row>
    <row r="144" spans="1:2" x14ac:dyDescent="0.35">
      <c r="A144" s="4" t="s">
        <v>176</v>
      </c>
      <c r="B144" s="85" t="s">
        <v>177</v>
      </c>
    </row>
    <row r="145" spans="1:2" x14ac:dyDescent="0.35">
      <c r="A145" s="4" t="s">
        <v>178</v>
      </c>
      <c r="B145" s="85" t="s">
        <v>179</v>
      </c>
    </row>
    <row r="146" spans="1:2" x14ac:dyDescent="0.35">
      <c r="A146" s="4" t="s">
        <v>180</v>
      </c>
      <c r="B146" s="85" t="s">
        <v>181</v>
      </c>
    </row>
    <row r="147" spans="1:2" x14ac:dyDescent="0.35">
      <c r="A147" s="4" t="s">
        <v>182</v>
      </c>
      <c r="B147" s="85" t="s">
        <v>201</v>
      </c>
    </row>
    <row r="148" spans="1:2" x14ac:dyDescent="0.35">
      <c r="A148" s="4" t="s">
        <v>184</v>
      </c>
      <c r="B148" s="85">
        <v>66000</v>
      </c>
    </row>
    <row r="149" spans="1:2" x14ac:dyDescent="0.35">
      <c r="A149" s="4" t="s">
        <v>185</v>
      </c>
      <c r="B149" s="85" t="s">
        <v>186</v>
      </c>
    </row>
    <row r="150" spans="1:2" x14ac:dyDescent="0.35">
      <c r="A150" s="4" t="s">
        <v>187</v>
      </c>
      <c r="B150" s="86" t="s">
        <v>202</v>
      </c>
    </row>
    <row r="153" spans="1:2" x14ac:dyDescent="0.35">
      <c r="B153" s="74"/>
    </row>
    <row r="154" spans="1:2" x14ac:dyDescent="0.35">
      <c r="B154" s="71"/>
    </row>
    <row r="155" spans="1:2" x14ac:dyDescent="0.35">
      <c r="B155" s="71"/>
    </row>
    <row r="156" spans="1:2" x14ac:dyDescent="0.35">
      <c r="B156" s="71"/>
    </row>
    <row r="157" spans="1:2" x14ac:dyDescent="0.35">
      <c r="B157" s="82" t="s">
        <v>204</v>
      </c>
    </row>
    <row r="158" spans="1:2" x14ac:dyDescent="0.35">
      <c r="B158" s="78"/>
    </row>
    <row r="159" spans="1:2" x14ac:dyDescent="0.35">
      <c r="A159" s="4" t="s">
        <v>145</v>
      </c>
      <c r="B159" s="80" t="s">
        <v>205</v>
      </c>
    </row>
    <row r="160" spans="1:2" x14ac:dyDescent="0.35">
      <c r="A160" s="4" t="s">
        <v>147</v>
      </c>
      <c r="B160" s="91" t="s">
        <v>194</v>
      </c>
    </row>
    <row r="161" spans="1:2" x14ac:dyDescent="0.35">
      <c r="A161" s="4" t="s">
        <v>149</v>
      </c>
      <c r="B161" s="91">
        <v>6</v>
      </c>
    </row>
    <row r="162" spans="1:2" x14ac:dyDescent="0.35">
      <c r="A162" s="4" t="s">
        <v>150</v>
      </c>
      <c r="B162" s="91" t="s">
        <v>151</v>
      </c>
    </row>
    <row r="163" spans="1:2" x14ac:dyDescent="0.35">
      <c r="A163" s="4" t="s">
        <v>152</v>
      </c>
      <c r="B163" s="91" t="s">
        <v>206</v>
      </c>
    </row>
    <row r="164" spans="1:2" x14ac:dyDescent="0.35">
      <c r="A164" s="4" t="s">
        <v>154</v>
      </c>
      <c r="B164" s="91" t="s">
        <v>207</v>
      </c>
    </row>
    <row r="165" spans="1:2" x14ac:dyDescent="0.35">
      <c r="A165" s="4" t="s">
        <v>156</v>
      </c>
      <c r="B165" s="91" t="s">
        <v>208</v>
      </c>
    </row>
    <row r="166" spans="1:2" x14ac:dyDescent="0.35">
      <c r="A166" s="4" t="s">
        <v>158</v>
      </c>
      <c r="B166" s="91" t="s">
        <v>159</v>
      </c>
    </row>
    <row r="167" spans="1:2" x14ac:dyDescent="0.35">
      <c r="A167" s="4" t="s">
        <v>160</v>
      </c>
      <c r="B167" s="91" t="s">
        <v>209</v>
      </c>
    </row>
    <row r="168" spans="1:2" x14ac:dyDescent="0.35">
      <c r="A168" s="4" t="s">
        <v>162</v>
      </c>
      <c r="B168" s="91" t="s">
        <v>210</v>
      </c>
    </row>
    <row r="169" spans="1:2" x14ac:dyDescent="0.35">
      <c r="A169" s="4" t="s">
        <v>164</v>
      </c>
      <c r="B169" s="91" t="s">
        <v>211</v>
      </c>
    </row>
    <row r="170" spans="1:2" x14ac:dyDescent="0.35">
      <c r="A170" s="4" t="s">
        <v>166</v>
      </c>
      <c r="B170" s="91"/>
    </row>
    <row r="171" spans="1:2" x14ac:dyDescent="0.35">
      <c r="A171" s="4" t="s">
        <v>169</v>
      </c>
      <c r="B171" s="91" t="s">
        <v>171</v>
      </c>
    </row>
    <row r="172" spans="1:2" x14ac:dyDescent="0.35">
      <c r="A172" s="4" t="s">
        <v>172</v>
      </c>
      <c r="B172" s="91" t="s">
        <v>200</v>
      </c>
    </row>
    <row r="173" spans="1:2" x14ac:dyDescent="0.35">
      <c r="A173" s="4" t="s">
        <v>174</v>
      </c>
      <c r="B173" s="91" t="s">
        <v>213</v>
      </c>
    </row>
    <row r="174" spans="1:2" x14ac:dyDescent="0.35">
      <c r="A174" s="4" t="s">
        <v>176</v>
      </c>
      <c r="B174" s="91" t="s">
        <v>214</v>
      </c>
    </row>
    <row r="175" spans="1:2" x14ac:dyDescent="0.35">
      <c r="A175" s="4" t="s">
        <v>178</v>
      </c>
      <c r="B175" s="91" t="s">
        <v>179</v>
      </c>
    </row>
    <row r="176" spans="1:2" x14ac:dyDescent="0.35">
      <c r="A176" s="4" t="s">
        <v>180</v>
      </c>
      <c r="B176" s="91" t="s">
        <v>181</v>
      </c>
    </row>
    <row r="177" spans="1:2" x14ac:dyDescent="0.35">
      <c r="A177" s="4" t="s">
        <v>182</v>
      </c>
      <c r="B177" s="91" t="s">
        <v>215</v>
      </c>
    </row>
    <row r="178" spans="1:2" x14ac:dyDescent="0.35">
      <c r="A178" s="4" t="s">
        <v>184</v>
      </c>
      <c r="B178" s="90">
        <v>66000</v>
      </c>
    </row>
    <row r="179" spans="1:2" x14ac:dyDescent="0.35">
      <c r="A179" s="4" t="s">
        <v>185</v>
      </c>
      <c r="B179" s="91" t="s">
        <v>186</v>
      </c>
    </row>
    <row r="180" spans="1:2" x14ac:dyDescent="0.35">
      <c r="A180" s="4" t="s">
        <v>187</v>
      </c>
      <c r="B180" s="93" t="s">
        <v>216</v>
      </c>
    </row>
    <row r="183" spans="1:2" x14ac:dyDescent="0.35">
      <c r="B183" s="74"/>
    </row>
    <row r="184" spans="1:2" x14ac:dyDescent="0.35">
      <c r="B184" s="71"/>
    </row>
    <row r="185" spans="1:2" x14ac:dyDescent="0.35">
      <c r="B185" s="71"/>
    </row>
    <row r="186" spans="1:2" x14ac:dyDescent="0.35">
      <c r="B186" s="71"/>
    </row>
    <row r="187" spans="1:2" x14ac:dyDescent="0.35">
      <c r="B187" s="82" t="s">
        <v>217</v>
      </c>
    </row>
    <row r="188" spans="1:2" x14ac:dyDescent="0.35">
      <c r="B188" s="78"/>
    </row>
    <row r="189" spans="1:2" x14ac:dyDescent="0.35">
      <c r="A189" s="4" t="s">
        <v>145</v>
      </c>
      <c r="B189" s="80" t="s">
        <v>205</v>
      </c>
    </row>
    <row r="190" spans="1:2" x14ac:dyDescent="0.35">
      <c r="A190" s="4" t="s">
        <v>147</v>
      </c>
      <c r="B190" s="91" t="s">
        <v>218</v>
      </c>
    </row>
    <row r="191" spans="1:2" x14ac:dyDescent="0.35">
      <c r="A191" s="4" t="s">
        <v>149</v>
      </c>
      <c r="B191" s="91">
        <v>5</v>
      </c>
    </row>
    <row r="192" spans="1:2" x14ac:dyDescent="0.35">
      <c r="A192" s="4" t="s">
        <v>150</v>
      </c>
      <c r="B192" s="91" t="s">
        <v>219</v>
      </c>
    </row>
    <row r="193" spans="1:2" x14ac:dyDescent="0.35">
      <c r="A193" s="4" t="s">
        <v>152</v>
      </c>
      <c r="B193" s="91" t="s">
        <v>220</v>
      </c>
    </row>
    <row r="194" spans="1:2" x14ac:dyDescent="0.35">
      <c r="A194" s="4" t="s">
        <v>154</v>
      </c>
      <c r="B194" s="91" t="s">
        <v>221</v>
      </c>
    </row>
    <row r="195" spans="1:2" x14ac:dyDescent="0.35">
      <c r="A195" s="4" t="s">
        <v>156</v>
      </c>
      <c r="B195" s="91" t="s">
        <v>222</v>
      </c>
    </row>
    <row r="196" spans="1:2" x14ac:dyDescent="0.35">
      <c r="A196" s="4" t="s">
        <v>158</v>
      </c>
      <c r="B196" s="91" t="s">
        <v>159</v>
      </c>
    </row>
    <row r="197" spans="1:2" x14ac:dyDescent="0.35">
      <c r="A197" s="4" t="s">
        <v>160</v>
      </c>
      <c r="B197" s="91" t="s">
        <v>223</v>
      </c>
    </row>
    <row r="198" spans="1:2" x14ac:dyDescent="0.35">
      <c r="A198" s="4" t="s">
        <v>162</v>
      </c>
      <c r="B198" s="91" t="s">
        <v>210</v>
      </c>
    </row>
    <row r="199" spans="1:2" x14ac:dyDescent="0.35">
      <c r="A199" s="4" t="s">
        <v>164</v>
      </c>
      <c r="B199" s="91" t="s">
        <v>211</v>
      </c>
    </row>
    <row r="200" spans="1:2" x14ac:dyDescent="0.35">
      <c r="A200" s="4" t="s">
        <v>166</v>
      </c>
      <c r="B200" s="91"/>
    </row>
    <row r="201" spans="1:2" x14ac:dyDescent="0.35">
      <c r="A201" s="4" t="s">
        <v>169</v>
      </c>
      <c r="B201" s="91" t="s">
        <v>171</v>
      </c>
    </row>
    <row r="202" spans="1:2" x14ac:dyDescent="0.35">
      <c r="A202" s="4" t="s">
        <v>172</v>
      </c>
      <c r="B202" s="91" t="s">
        <v>200</v>
      </c>
    </row>
    <row r="203" spans="1:2" x14ac:dyDescent="0.35">
      <c r="A203" s="4" t="s">
        <v>174</v>
      </c>
      <c r="B203" s="91" t="s">
        <v>213</v>
      </c>
    </row>
    <row r="204" spans="1:2" x14ac:dyDescent="0.35">
      <c r="A204" s="4" t="s">
        <v>176</v>
      </c>
      <c r="B204" s="91" t="s">
        <v>214</v>
      </c>
    </row>
    <row r="205" spans="1:2" x14ac:dyDescent="0.35">
      <c r="A205" s="4" t="s">
        <v>178</v>
      </c>
      <c r="B205" s="91" t="s">
        <v>179</v>
      </c>
    </row>
    <row r="206" spans="1:2" x14ac:dyDescent="0.35">
      <c r="A206" s="4" t="s">
        <v>180</v>
      </c>
      <c r="B206" s="91" t="s">
        <v>181</v>
      </c>
    </row>
    <row r="207" spans="1:2" x14ac:dyDescent="0.35">
      <c r="A207" s="4" t="s">
        <v>182</v>
      </c>
      <c r="B207" s="91" t="s">
        <v>215</v>
      </c>
    </row>
    <row r="208" spans="1:2" x14ac:dyDescent="0.35">
      <c r="A208" s="4" t="s">
        <v>184</v>
      </c>
      <c r="B208" s="90">
        <v>66000</v>
      </c>
    </row>
    <row r="209" spans="1:2" x14ac:dyDescent="0.35">
      <c r="A209" s="4" t="s">
        <v>185</v>
      </c>
      <c r="B209" s="91" t="s">
        <v>186</v>
      </c>
    </row>
    <row r="210" spans="1:2" x14ac:dyDescent="0.35">
      <c r="A210" s="4" t="s">
        <v>187</v>
      </c>
      <c r="B210" s="93" t="s">
        <v>224</v>
      </c>
    </row>
    <row r="213" spans="1:2" x14ac:dyDescent="0.35">
      <c r="B213" s="74"/>
    </row>
    <row r="214" spans="1:2" x14ac:dyDescent="0.35">
      <c r="B214" s="71"/>
    </row>
    <row r="215" spans="1:2" x14ac:dyDescent="0.35">
      <c r="B215" s="71"/>
    </row>
    <row r="216" spans="1:2" x14ac:dyDescent="0.35">
      <c r="B216" s="71"/>
    </row>
    <row r="217" spans="1:2" x14ac:dyDescent="0.35">
      <c r="B217" s="82" t="s">
        <v>225</v>
      </c>
    </row>
    <row r="218" spans="1:2" x14ac:dyDescent="0.35">
      <c r="B218" s="78"/>
    </row>
    <row r="219" spans="1:2" x14ac:dyDescent="0.35">
      <c r="A219" s="4" t="s">
        <v>145</v>
      </c>
      <c r="B219" s="92" t="s">
        <v>11</v>
      </c>
    </row>
    <row r="220" spans="1:2" x14ac:dyDescent="0.35">
      <c r="A220" s="4" t="s">
        <v>147</v>
      </c>
      <c r="B220" s="91" t="s">
        <v>218</v>
      </c>
    </row>
    <row r="221" spans="1:2" x14ac:dyDescent="0.35">
      <c r="A221" s="4" t="s">
        <v>149</v>
      </c>
      <c r="B221" s="91">
        <v>5</v>
      </c>
    </row>
    <row r="222" spans="1:2" x14ac:dyDescent="0.35">
      <c r="A222" s="4" t="s">
        <v>150</v>
      </c>
      <c r="B222" s="91" t="s">
        <v>219</v>
      </c>
    </row>
    <row r="223" spans="1:2" x14ac:dyDescent="0.35">
      <c r="A223" s="4" t="s">
        <v>152</v>
      </c>
      <c r="B223" s="91" t="s">
        <v>220</v>
      </c>
    </row>
    <row r="224" spans="1:2" x14ac:dyDescent="0.35">
      <c r="A224" s="4" t="s">
        <v>154</v>
      </c>
      <c r="B224" s="91" t="s">
        <v>226</v>
      </c>
    </row>
    <row r="225" spans="1:2" x14ac:dyDescent="0.35">
      <c r="A225" s="4" t="s">
        <v>156</v>
      </c>
      <c r="B225" s="91" t="s">
        <v>227</v>
      </c>
    </row>
    <row r="226" spans="1:2" x14ac:dyDescent="0.35">
      <c r="A226" s="4" t="s">
        <v>158</v>
      </c>
      <c r="B226" s="91" t="s">
        <v>159</v>
      </c>
    </row>
    <row r="227" spans="1:2" x14ac:dyDescent="0.35">
      <c r="A227" s="4" t="s">
        <v>160</v>
      </c>
      <c r="B227" s="91" t="s">
        <v>228</v>
      </c>
    </row>
    <row r="228" spans="1:2" x14ac:dyDescent="0.35">
      <c r="A228" s="4" t="s">
        <v>162</v>
      </c>
      <c r="B228" s="91" t="s">
        <v>210</v>
      </c>
    </row>
    <row r="229" spans="1:2" x14ac:dyDescent="0.35">
      <c r="A229" s="4" t="s">
        <v>164</v>
      </c>
      <c r="B229" s="91" t="s">
        <v>229</v>
      </c>
    </row>
    <row r="230" spans="1:2" x14ac:dyDescent="0.35">
      <c r="A230" s="4" t="s">
        <v>166</v>
      </c>
      <c r="B230" s="91" t="s">
        <v>230</v>
      </c>
    </row>
    <row r="231" spans="1:2" x14ac:dyDescent="0.35">
      <c r="A231" s="4" t="s">
        <v>169</v>
      </c>
      <c r="B231" s="91" t="s">
        <v>171</v>
      </c>
    </row>
    <row r="232" spans="1:2" x14ac:dyDescent="0.35">
      <c r="A232" s="4" t="s">
        <v>172</v>
      </c>
      <c r="B232" s="91" t="s">
        <v>231</v>
      </c>
    </row>
    <row r="233" spans="1:2" x14ac:dyDescent="0.35">
      <c r="A233" s="4" t="s">
        <v>174</v>
      </c>
      <c r="B233" s="91" t="s">
        <v>175</v>
      </c>
    </row>
    <row r="234" spans="1:2" x14ac:dyDescent="0.35">
      <c r="A234" s="4" t="s">
        <v>176</v>
      </c>
      <c r="B234" s="91" t="s">
        <v>214</v>
      </c>
    </row>
    <row r="235" spans="1:2" x14ac:dyDescent="0.35">
      <c r="A235" s="4" t="s">
        <v>178</v>
      </c>
      <c r="B235" s="91" t="s">
        <v>232</v>
      </c>
    </row>
    <row r="236" spans="1:2" x14ac:dyDescent="0.35">
      <c r="A236" s="4" t="s">
        <v>180</v>
      </c>
      <c r="B236" s="91" t="s">
        <v>233</v>
      </c>
    </row>
    <row r="237" spans="1:2" x14ac:dyDescent="0.35">
      <c r="A237" s="4" t="s">
        <v>182</v>
      </c>
      <c r="B237" s="91" t="s">
        <v>234</v>
      </c>
    </row>
    <row r="238" spans="1:2" x14ac:dyDescent="0.35">
      <c r="A238" s="4" t="s">
        <v>184</v>
      </c>
      <c r="B238" s="90">
        <v>66000</v>
      </c>
    </row>
    <row r="239" spans="1:2" x14ac:dyDescent="0.35">
      <c r="A239" s="4" t="s">
        <v>185</v>
      </c>
      <c r="B239" s="91" t="s">
        <v>235</v>
      </c>
    </row>
    <row r="240" spans="1:2" x14ac:dyDescent="0.35">
      <c r="A240" s="4" t="s">
        <v>187</v>
      </c>
      <c r="B240" s="93" t="s">
        <v>236</v>
      </c>
    </row>
    <row r="243" spans="1:2" x14ac:dyDescent="0.35">
      <c r="B243" s="74"/>
    </row>
    <row r="244" spans="1:2" x14ac:dyDescent="0.35">
      <c r="B244" s="71"/>
    </row>
    <row r="245" spans="1:2" x14ac:dyDescent="0.35">
      <c r="B245" s="71"/>
    </row>
    <row r="246" spans="1:2" x14ac:dyDescent="0.35">
      <c r="B246" s="71"/>
    </row>
    <row r="247" spans="1:2" x14ac:dyDescent="0.35">
      <c r="B247" s="82" t="s">
        <v>237</v>
      </c>
    </row>
    <row r="248" spans="1:2" x14ac:dyDescent="0.35">
      <c r="B248" s="78"/>
    </row>
    <row r="249" spans="1:2" x14ac:dyDescent="0.35">
      <c r="A249" s="4" t="s">
        <v>145</v>
      </c>
      <c r="B249" s="92" t="s">
        <v>11</v>
      </c>
    </row>
    <row r="250" spans="1:2" x14ac:dyDescent="0.35">
      <c r="A250" s="4" t="s">
        <v>147</v>
      </c>
      <c r="B250" s="85" t="s">
        <v>238</v>
      </c>
    </row>
    <row r="251" spans="1:2" x14ac:dyDescent="0.35">
      <c r="A251" s="4" t="s">
        <v>149</v>
      </c>
      <c r="B251" s="85">
        <v>6</v>
      </c>
    </row>
    <row r="252" spans="1:2" x14ac:dyDescent="0.35">
      <c r="A252" s="4" t="s">
        <v>150</v>
      </c>
      <c r="B252" s="85">
        <v>9.3000000000000007</v>
      </c>
    </row>
    <row r="253" spans="1:2" x14ac:dyDescent="0.35">
      <c r="A253" s="4" t="s">
        <v>152</v>
      </c>
      <c r="B253" s="85" t="s">
        <v>239</v>
      </c>
    </row>
    <row r="254" spans="1:2" x14ac:dyDescent="0.35">
      <c r="A254" s="4" t="s">
        <v>154</v>
      </c>
      <c r="B254" s="85" t="s">
        <v>240</v>
      </c>
    </row>
    <row r="255" spans="1:2" x14ac:dyDescent="0.35">
      <c r="A255" s="4" t="s">
        <v>156</v>
      </c>
      <c r="B255" s="91" t="s">
        <v>227</v>
      </c>
    </row>
    <row r="256" spans="1:2" x14ac:dyDescent="0.35">
      <c r="A256" s="4" t="s">
        <v>158</v>
      </c>
      <c r="B256" s="91" t="s">
        <v>159</v>
      </c>
    </row>
    <row r="257" spans="1:2" x14ac:dyDescent="0.35">
      <c r="A257" s="4" t="s">
        <v>160</v>
      </c>
      <c r="B257" s="91" t="s">
        <v>241</v>
      </c>
    </row>
    <row r="258" spans="1:2" x14ac:dyDescent="0.35">
      <c r="A258" s="4" t="s">
        <v>162</v>
      </c>
      <c r="B258" s="91" t="s">
        <v>210</v>
      </c>
    </row>
    <row r="259" spans="1:2" x14ac:dyDescent="0.35">
      <c r="A259" s="4" t="s">
        <v>164</v>
      </c>
      <c r="B259" s="91" t="s">
        <v>229</v>
      </c>
    </row>
    <row r="260" spans="1:2" x14ac:dyDescent="0.35">
      <c r="A260" s="4" t="s">
        <v>166</v>
      </c>
      <c r="B260" s="91" t="s">
        <v>230</v>
      </c>
    </row>
    <row r="261" spans="1:2" x14ac:dyDescent="0.35">
      <c r="A261" s="4" t="s">
        <v>169</v>
      </c>
      <c r="B261" s="91" t="s">
        <v>171</v>
      </c>
    </row>
    <row r="262" spans="1:2" x14ac:dyDescent="0.35">
      <c r="A262" s="4" t="s">
        <v>172</v>
      </c>
      <c r="B262" s="91" t="s">
        <v>242</v>
      </c>
    </row>
    <row r="263" spans="1:2" x14ac:dyDescent="0.35">
      <c r="A263" s="4" t="s">
        <v>174</v>
      </c>
      <c r="B263" s="91" t="s">
        <v>175</v>
      </c>
    </row>
    <row r="264" spans="1:2" x14ac:dyDescent="0.35">
      <c r="A264" s="4" t="s">
        <v>176</v>
      </c>
      <c r="B264" s="91" t="s">
        <v>214</v>
      </c>
    </row>
    <row r="265" spans="1:2" x14ac:dyDescent="0.35">
      <c r="A265" s="4" t="s">
        <v>178</v>
      </c>
      <c r="B265" s="91" t="s">
        <v>232</v>
      </c>
    </row>
    <row r="266" spans="1:2" x14ac:dyDescent="0.35">
      <c r="A266" s="4" t="s">
        <v>180</v>
      </c>
      <c r="B266" s="91" t="s">
        <v>233</v>
      </c>
    </row>
    <row r="267" spans="1:2" x14ac:dyDescent="0.35">
      <c r="A267" s="4" t="s">
        <v>182</v>
      </c>
      <c r="B267" s="91" t="s">
        <v>234</v>
      </c>
    </row>
    <row r="268" spans="1:2" x14ac:dyDescent="0.35">
      <c r="A268" s="4" t="s">
        <v>184</v>
      </c>
      <c r="B268" s="90">
        <v>66000</v>
      </c>
    </row>
    <row r="269" spans="1:2" x14ac:dyDescent="0.35">
      <c r="A269" s="4" t="s">
        <v>185</v>
      </c>
      <c r="B269" s="91" t="s">
        <v>243</v>
      </c>
    </row>
    <row r="270" spans="1:2" x14ac:dyDescent="0.35">
      <c r="A270" s="4" t="s">
        <v>187</v>
      </c>
      <c r="B270" s="93" t="s">
        <v>236</v>
      </c>
    </row>
    <row r="274" spans="1:2" x14ac:dyDescent="0.35">
      <c r="B274" s="74"/>
    </row>
    <row r="275" spans="1:2" x14ac:dyDescent="0.35">
      <c r="B275" s="71"/>
    </row>
    <row r="276" spans="1:2" x14ac:dyDescent="0.35">
      <c r="B276" s="71"/>
    </row>
    <row r="277" spans="1:2" x14ac:dyDescent="0.35">
      <c r="B277" s="71"/>
    </row>
    <row r="278" spans="1:2" x14ac:dyDescent="0.35">
      <c r="B278" s="82" t="s">
        <v>244</v>
      </c>
    </row>
    <row r="279" spans="1:2" x14ac:dyDescent="0.35">
      <c r="B279" s="78"/>
    </row>
    <row r="280" spans="1:2" x14ac:dyDescent="0.35">
      <c r="A280" s="4" t="s">
        <v>145</v>
      </c>
      <c r="B280" s="92" t="s">
        <v>3</v>
      </c>
    </row>
    <row r="281" spans="1:2" x14ac:dyDescent="0.35">
      <c r="A281" s="4" t="s">
        <v>147</v>
      </c>
      <c r="B281" s="85" t="s">
        <v>245</v>
      </c>
    </row>
    <row r="282" spans="1:2" x14ac:dyDescent="0.35">
      <c r="A282" s="4" t="s">
        <v>149</v>
      </c>
      <c r="B282" s="85">
        <v>6</v>
      </c>
    </row>
    <row r="283" spans="1:2" x14ac:dyDescent="0.35">
      <c r="A283" s="4" t="s">
        <v>150</v>
      </c>
      <c r="B283" s="85">
        <v>9.3000000000000007</v>
      </c>
    </row>
    <row r="284" spans="1:2" x14ac:dyDescent="0.35">
      <c r="A284" s="4" t="s">
        <v>152</v>
      </c>
      <c r="B284" s="85" t="s">
        <v>239</v>
      </c>
    </row>
    <row r="285" spans="1:2" x14ac:dyDescent="0.35">
      <c r="A285" s="4" t="s">
        <v>154</v>
      </c>
      <c r="B285" s="85" t="s">
        <v>240</v>
      </c>
    </row>
    <row r="286" spans="1:2" x14ac:dyDescent="0.35">
      <c r="A286" s="4" t="s">
        <v>156</v>
      </c>
      <c r="B286" s="91" t="s">
        <v>246</v>
      </c>
    </row>
    <row r="287" spans="1:2" x14ac:dyDescent="0.35">
      <c r="A287" s="4" t="s">
        <v>158</v>
      </c>
      <c r="B287" s="91" t="s">
        <v>159</v>
      </c>
    </row>
    <row r="288" spans="1:2" x14ac:dyDescent="0.35">
      <c r="A288" s="4" t="s">
        <v>160</v>
      </c>
      <c r="B288" s="91" t="s">
        <v>241</v>
      </c>
    </row>
    <row r="289" spans="1:2" x14ac:dyDescent="0.35">
      <c r="A289" s="4" t="s">
        <v>162</v>
      </c>
      <c r="B289" s="91" t="s">
        <v>210</v>
      </c>
    </row>
    <row r="290" spans="1:2" x14ac:dyDescent="0.35">
      <c r="A290" s="4" t="s">
        <v>164</v>
      </c>
      <c r="B290" s="91" t="s">
        <v>229</v>
      </c>
    </row>
    <row r="291" spans="1:2" x14ac:dyDescent="0.35">
      <c r="A291" s="4" t="s">
        <v>166</v>
      </c>
      <c r="B291" s="91" t="s">
        <v>230</v>
      </c>
    </row>
    <row r="292" spans="1:2" x14ac:dyDescent="0.35">
      <c r="A292" s="4" t="s">
        <v>169</v>
      </c>
      <c r="B292" s="91" t="s">
        <v>171</v>
      </c>
    </row>
    <row r="293" spans="1:2" x14ac:dyDescent="0.35">
      <c r="A293" s="4" t="s">
        <v>172</v>
      </c>
      <c r="B293" s="91" t="s">
        <v>242</v>
      </c>
    </row>
    <row r="294" spans="1:2" x14ac:dyDescent="0.35">
      <c r="A294" s="4" t="s">
        <v>174</v>
      </c>
      <c r="B294" s="91" t="s">
        <v>175</v>
      </c>
    </row>
    <row r="295" spans="1:2" x14ac:dyDescent="0.35">
      <c r="A295" s="4" t="s">
        <v>176</v>
      </c>
      <c r="B295" s="91" t="s">
        <v>214</v>
      </c>
    </row>
    <row r="296" spans="1:2" x14ac:dyDescent="0.35">
      <c r="A296" s="4" t="s">
        <v>178</v>
      </c>
      <c r="B296" s="91" t="s">
        <v>232</v>
      </c>
    </row>
    <row r="297" spans="1:2" x14ac:dyDescent="0.35">
      <c r="A297" s="4" t="s">
        <v>180</v>
      </c>
      <c r="B297" s="91" t="s">
        <v>233</v>
      </c>
    </row>
    <row r="298" spans="1:2" x14ac:dyDescent="0.35">
      <c r="A298" s="4" t="s">
        <v>182</v>
      </c>
      <c r="B298" s="91" t="s">
        <v>234</v>
      </c>
    </row>
    <row r="299" spans="1:2" x14ac:dyDescent="0.35">
      <c r="A299" s="4" t="s">
        <v>184</v>
      </c>
      <c r="B299" s="90">
        <v>66000</v>
      </c>
    </row>
    <row r="300" spans="1:2" x14ac:dyDescent="0.35">
      <c r="A300" s="4" t="s">
        <v>185</v>
      </c>
      <c r="B300" s="91" t="s">
        <v>243</v>
      </c>
    </row>
    <row r="301" spans="1:2" x14ac:dyDescent="0.35">
      <c r="A301" s="4" t="s">
        <v>187</v>
      </c>
      <c r="B301" s="93" t="s">
        <v>247</v>
      </c>
    </row>
    <row r="304" spans="1:2" x14ac:dyDescent="0.35">
      <c r="B304" s="74"/>
    </row>
    <row r="305" spans="1:2" x14ac:dyDescent="0.35">
      <c r="B305" s="71"/>
    </row>
    <row r="306" spans="1:2" x14ac:dyDescent="0.35">
      <c r="B306" s="71"/>
    </row>
    <row r="307" spans="1:2" x14ac:dyDescent="0.35">
      <c r="B307" s="71"/>
    </row>
    <row r="308" spans="1:2" x14ac:dyDescent="0.35">
      <c r="B308" s="88" t="s">
        <v>248</v>
      </c>
    </row>
    <row r="309" spans="1:2" x14ac:dyDescent="0.35">
      <c r="B309" s="78"/>
    </row>
    <row r="310" spans="1:2" x14ac:dyDescent="0.35">
      <c r="A310" s="4" t="s">
        <v>145</v>
      </c>
      <c r="B310" s="92" t="s">
        <v>3</v>
      </c>
    </row>
    <row r="311" spans="1:2" x14ac:dyDescent="0.35">
      <c r="A311" s="4" t="s">
        <v>147</v>
      </c>
      <c r="B311" s="85" t="s">
        <v>249</v>
      </c>
    </row>
    <row r="312" spans="1:2" x14ac:dyDescent="0.35">
      <c r="A312" s="4" t="s">
        <v>149</v>
      </c>
      <c r="B312" s="85">
        <v>6</v>
      </c>
    </row>
    <row r="313" spans="1:2" x14ac:dyDescent="0.35">
      <c r="A313" s="4" t="s">
        <v>250</v>
      </c>
      <c r="B313" s="85">
        <v>12.7</v>
      </c>
    </row>
    <row r="314" spans="1:2" x14ac:dyDescent="0.35">
      <c r="A314" s="4" t="s">
        <v>152</v>
      </c>
      <c r="B314" s="85" t="s">
        <v>251</v>
      </c>
    </row>
    <row r="315" spans="1:2" x14ac:dyDescent="0.35">
      <c r="A315" s="4" t="s">
        <v>154</v>
      </c>
      <c r="B315" s="85" t="s">
        <v>252</v>
      </c>
    </row>
    <row r="316" spans="1:2" x14ac:dyDescent="0.35">
      <c r="A316" s="4" t="s">
        <v>156</v>
      </c>
      <c r="B316" s="91" t="s">
        <v>227</v>
      </c>
    </row>
    <row r="317" spans="1:2" x14ac:dyDescent="0.35">
      <c r="A317" s="4" t="s">
        <v>158</v>
      </c>
      <c r="B317" s="91" t="s">
        <v>159</v>
      </c>
    </row>
    <row r="318" spans="1:2" x14ac:dyDescent="0.35">
      <c r="A318" s="4" t="s">
        <v>160</v>
      </c>
      <c r="B318" s="91" t="s">
        <v>241</v>
      </c>
    </row>
    <row r="319" spans="1:2" x14ac:dyDescent="0.35">
      <c r="A319" s="4" t="s">
        <v>162</v>
      </c>
      <c r="B319" s="91" t="s">
        <v>210</v>
      </c>
    </row>
    <row r="320" spans="1:2" x14ac:dyDescent="0.35">
      <c r="A320" s="4" t="s">
        <v>164</v>
      </c>
      <c r="B320" s="91" t="s">
        <v>229</v>
      </c>
    </row>
    <row r="321" spans="1:2" x14ac:dyDescent="0.35">
      <c r="A321" s="4" t="s">
        <v>166</v>
      </c>
      <c r="B321" s="91" t="s">
        <v>230</v>
      </c>
    </row>
    <row r="322" spans="1:2" x14ac:dyDescent="0.35">
      <c r="A322" s="4" t="s">
        <v>169</v>
      </c>
      <c r="B322" s="91" t="s">
        <v>171</v>
      </c>
    </row>
    <row r="323" spans="1:2" x14ac:dyDescent="0.35">
      <c r="A323" s="4" t="s">
        <v>172</v>
      </c>
      <c r="B323" s="91" t="s">
        <v>242</v>
      </c>
    </row>
    <row r="324" spans="1:2" x14ac:dyDescent="0.35">
      <c r="A324" s="4" t="s">
        <v>174</v>
      </c>
      <c r="B324" s="91" t="s">
        <v>175</v>
      </c>
    </row>
    <row r="325" spans="1:2" x14ac:dyDescent="0.35">
      <c r="A325" s="4" t="s">
        <v>176</v>
      </c>
      <c r="B325" s="91" t="s">
        <v>214</v>
      </c>
    </row>
    <row r="326" spans="1:2" x14ac:dyDescent="0.35">
      <c r="A326" s="4" t="s">
        <v>178</v>
      </c>
      <c r="B326" s="91" t="s">
        <v>232</v>
      </c>
    </row>
    <row r="327" spans="1:2" x14ac:dyDescent="0.35">
      <c r="A327" s="4" t="s">
        <v>180</v>
      </c>
      <c r="B327" s="91" t="s">
        <v>233</v>
      </c>
    </row>
    <row r="328" spans="1:2" x14ac:dyDescent="0.35">
      <c r="A328" s="4" t="s">
        <v>182</v>
      </c>
      <c r="B328" s="91" t="s">
        <v>234</v>
      </c>
    </row>
    <row r="329" spans="1:2" x14ac:dyDescent="0.35">
      <c r="A329" s="4" t="s">
        <v>184</v>
      </c>
      <c r="B329" s="90">
        <v>66000</v>
      </c>
    </row>
    <row r="330" spans="1:2" x14ac:dyDescent="0.35">
      <c r="A330" s="4" t="s">
        <v>185</v>
      </c>
      <c r="B330" s="91" t="s">
        <v>243</v>
      </c>
    </row>
    <row r="331" spans="1:2" x14ac:dyDescent="0.35">
      <c r="A331" s="4" t="s">
        <v>187</v>
      </c>
      <c r="B331" s="81" t="s">
        <v>253</v>
      </c>
    </row>
    <row r="334" spans="1:2" x14ac:dyDescent="0.35">
      <c r="B334" s="74"/>
    </row>
    <row r="335" spans="1:2" x14ac:dyDescent="0.35">
      <c r="B335" s="71"/>
    </row>
    <row r="336" spans="1:2" x14ac:dyDescent="0.35">
      <c r="B336" s="71"/>
    </row>
    <row r="337" spans="1:2" x14ac:dyDescent="0.35">
      <c r="B337" s="71"/>
    </row>
    <row r="338" spans="1:2" x14ac:dyDescent="0.35">
      <c r="B338" s="88" t="s">
        <v>254</v>
      </c>
    </row>
    <row r="339" spans="1:2" x14ac:dyDescent="0.35">
      <c r="B339" s="78"/>
    </row>
    <row r="340" spans="1:2" x14ac:dyDescent="0.35">
      <c r="A340" s="4" t="s">
        <v>145</v>
      </c>
      <c r="B340" s="92" t="s">
        <v>255</v>
      </c>
    </row>
    <row r="341" spans="1:2" x14ac:dyDescent="0.35">
      <c r="A341" s="4" t="s">
        <v>147</v>
      </c>
      <c r="B341" s="85" t="s">
        <v>249</v>
      </c>
    </row>
    <row r="342" spans="1:2" x14ac:dyDescent="0.35">
      <c r="A342" s="4" t="s">
        <v>149</v>
      </c>
      <c r="B342" s="85">
        <v>6</v>
      </c>
    </row>
    <row r="343" spans="1:2" x14ac:dyDescent="0.35">
      <c r="A343" s="4" t="s">
        <v>150</v>
      </c>
      <c r="B343" s="85">
        <v>12.7</v>
      </c>
    </row>
    <row r="344" spans="1:2" x14ac:dyDescent="0.35">
      <c r="A344" s="4" t="s">
        <v>152</v>
      </c>
      <c r="B344" s="85" t="s">
        <v>251</v>
      </c>
    </row>
    <row r="345" spans="1:2" x14ac:dyDescent="0.35">
      <c r="A345" s="4" t="s">
        <v>154</v>
      </c>
      <c r="B345" s="85" t="s">
        <v>252</v>
      </c>
    </row>
    <row r="346" spans="1:2" x14ac:dyDescent="0.35">
      <c r="A346" s="4" t="s">
        <v>156</v>
      </c>
      <c r="B346" s="91" t="s">
        <v>227</v>
      </c>
    </row>
    <row r="347" spans="1:2" x14ac:dyDescent="0.35">
      <c r="A347" s="4" t="s">
        <v>158</v>
      </c>
      <c r="B347" s="91" t="s">
        <v>159</v>
      </c>
    </row>
    <row r="348" spans="1:2" x14ac:dyDescent="0.35">
      <c r="A348" s="4" t="s">
        <v>160</v>
      </c>
      <c r="B348" s="91" t="s">
        <v>241</v>
      </c>
    </row>
    <row r="349" spans="1:2" x14ac:dyDescent="0.35">
      <c r="A349" s="4" t="s">
        <v>162</v>
      </c>
      <c r="B349" s="91" t="s">
        <v>210</v>
      </c>
    </row>
    <row r="350" spans="1:2" x14ac:dyDescent="0.35">
      <c r="A350" s="4" t="s">
        <v>164</v>
      </c>
      <c r="B350" s="91" t="s">
        <v>229</v>
      </c>
    </row>
    <row r="351" spans="1:2" x14ac:dyDescent="0.35">
      <c r="A351" s="4" t="s">
        <v>166</v>
      </c>
      <c r="B351" s="91" t="s">
        <v>230</v>
      </c>
    </row>
    <row r="352" spans="1:2" x14ac:dyDescent="0.35">
      <c r="A352" s="4" t="s">
        <v>169</v>
      </c>
      <c r="B352" s="91" t="s">
        <v>171</v>
      </c>
    </row>
    <row r="353" spans="1:2" x14ac:dyDescent="0.35">
      <c r="A353" s="4" t="s">
        <v>172</v>
      </c>
      <c r="B353" s="91" t="s">
        <v>242</v>
      </c>
    </row>
    <row r="354" spans="1:2" x14ac:dyDescent="0.35">
      <c r="A354" s="4" t="s">
        <v>174</v>
      </c>
      <c r="B354" s="91" t="s">
        <v>175</v>
      </c>
    </row>
    <row r="355" spans="1:2" x14ac:dyDescent="0.35">
      <c r="A355" s="4" t="s">
        <v>176</v>
      </c>
      <c r="B355" s="91" t="s">
        <v>214</v>
      </c>
    </row>
    <row r="356" spans="1:2" x14ac:dyDescent="0.35">
      <c r="A356" s="4" t="s">
        <v>178</v>
      </c>
      <c r="B356" s="91" t="s">
        <v>232</v>
      </c>
    </row>
    <row r="357" spans="1:2" x14ac:dyDescent="0.35">
      <c r="A357" s="4" t="s">
        <v>180</v>
      </c>
      <c r="B357" s="91" t="s">
        <v>233</v>
      </c>
    </row>
    <row r="358" spans="1:2" x14ac:dyDescent="0.35">
      <c r="A358" s="4" t="s">
        <v>182</v>
      </c>
      <c r="B358" s="91" t="s">
        <v>234</v>
      </c>
    </row>
    <row r="359" spans="1:2" x14ac:dyDescent="0.35">
      <c r="A359" s="4" t="s">
        <v>184</v>
      </c>
      <c r="B359" s="90">
        <v>66000</v>
      </c>
    </row>
    <row r="360" spans="1:2" x14ac:dyDescent="0.35">
      <c r="A360" s="4" t="s">
        <v>185</v>
      </c>
      <c r="B360" s="91" t="s">
        <v>243</v>
      </c>
    </row>
    <row r="361" spans="1:2" x14ac:dyDescent="0.35">
      <c r="A361" s="4" t="s">
        <v>187</v>
      </c>
      <c r="B361" s="93" t="s">
        <v>256</v>
      </c>
    </row>
    <row r="364" spans="1:2" x14ac:dyDescent="0.35">
      <c r="B364" s="74"/>
    </row>
    <row r="365" spans="1:2" x14ac:dyDescent="0.35">
      <c r="B365" s="71"/>
    </row>
    <row r="366" spans="1:2" x14ac:dyDescent="0.35">
      <c r="B366" s="71"/>
    </row>
    <row r="367" spans="1:2" x14ac:dyDescent="0.35">
      <c r="B367" s="71"/>
    </row>
    <row r="368" spans="1:2" x14ac:dyDescent="0.35">
      <c r="B368" s="82" t="s">
        <v>257</v>
      </c>
    </row>
    <row r="369" spans="1:2" x14ac:dyDescent="0.35">
      <c r="B369" s="78"/>
    </row>
    <row r="370" spans="1:2" x14ac:dyDescent="0.35">
      <c r="A370" s="4" t="s">
        <v>145</v>
      </c>
      <c r="B370" s="92" t="s">
        <v>255</v>
      </c>
    </row>
    <row r="371" spans="1:2" x14ac:dyDescent="0.35">
      <c r="A371" s="4" t="s">
        <v>147</v>
      </c>
      <c r="B371" s="91" t="s">
        <v>258</v>
      </c>
    </row>
    <row r="372" spans="1:2" x14ac:dyDescent="0.35">
      <c r="A372" s="4" t="s">
        <v>149</v>
      </c>
      <c r="B372" s="91">
        <v>6</v>
      </c>
    </row>
    <row r="373" spans="1:2" x14ac:dyDescent="0.35">
      <c r="A373" s="4" t="s">
        <v>150</v>
      </c>
      <c r="B373" s="91">
        <v>12.7</v>
      </c>
    </row>
    <row r="374" spans="1:2" x14ac:dyDescent="0.35">
      <c r="A374" s="4" t="s">
        <v>152</v>
      </c>
      <c r="B374" s="91" t="s">
        <v>259</v>
      </c>
    </row>
    <row r="375" spans="1:2" x14ac:dyDescent="0.35">
      <c r="A375" s="4" t="s">
        <v>154</v>
      </c>
      <c r="B375" s="91" t="s">
        <v>260</v>
      </c>
    </row>
    <row r="376" spans="1:2" x14ac:dyDescent="0.35">
      <c r="A376" s="4" t="s">
        <v>156</v>
      </c>
      <c r="B376" s="91" t="s">
        <v>227</v>
      </c>
    </row>
    <row r="377" spans="1:2" x14ac:dyDescent="0.35">
      <c r="A377" s="4" t="s">
        <v>158</v>
      </c>
      <c r="B377" s="91" t="s">
        <v>159</v>
      </c>
    </row>
    <row r="378" spans="1:2" x14ac:dyDescent="0.35">
      <c r="A378" s="4" t="s">
        <v>160</v>
      </c>
      <c r="B378" s="91" t="s">
        <v>241</v>
      </c>
    </row>
    <row r="379" spans="1:2" x14ac:dyDescent="0.35">
      <c r="A379" s="4" t="s">
        <v>162</v>
      </c>
      <c r="B379" s="91" t="s">
        <v>210</v>
      </c>
    </row>
    <row r="380" spans="1:2" x14ac:dyDescent="0.35">
      <c r="A380" s="4" t="s">
        <v>164</v>
      </c>
      <c r="B380" s="91" t="s">
        <v>229</v>
      </c>
    </row>
    <row r="381" spans="1:2" x14ac:dyDescent="0.35">
      <c r="A381" s="4" t="s">
        <v>166</v>
      </c>
      <c r="B381" s="91" t="s">
        <v>230</v>
      </c>
    </row>
    <row r="382" spans="1:2" x14ac:dyDescent="0.35">
      <c r="A382" s="4" t="s">
        <v>169</v>
      </c>
      <c r="B382" s="91" t="s">
        <v>171</v>
      </c>
    </row>
    <row r="383" spans="1:2" x14ac:dyDescent="0.35">
      <c r="A383" s="4" t="s">
        <v>172</v>
      </c>
      <c r="B383" s="91" t="s">
        <v>242</v>
      </c>
    </row>
    <row r="384" spans="1:2" x14ac:dyDescent="0.35">
      <c r="A384" s="4" t="s">
        <v>174</v>
      </c>
      <c r="B384" s="91" t="s">
        <v>175</v>
      </c>
    </row>
    <row r="385" spans="1:2" x14ac:dyDescent="0.35">
      <c r="A385" s="4" t="s">
        <v>176</v>
      </c>
      <c r="B385" s="91" t="s">
        <v>214</v>
      </c>
    </row>
    <row r="386" spans="1:2" x14ac:dyDescent="0.35">
      <c r="A386" s="4" t="s">
        <v>178</v>
      </c>
      <c r="B386" s="91" t="s">
        <v>232</v>
      </c>
    </row>
    <row r="387" spans="1:2" x14ac:dyDescent="0.35">
      <c r="A387" s="4" t="s">
        <v>180</v>
      </c>
      <c r="B387" s="91" t="s">
        <v>233</v>
      </c>
    </row>
    <row r="388" spans="1:2" x14ac:dyDescent="0.35">
      <c r="A388" s="4" t="s">
        <v>182</v>
      </c>
      <c r="B388" s="91" t="s">
        <v>234</v>
      </c>
    </row>
    <row r="389" spans="1:2" x14ac:dyDescent="0.35">
      <c r="A389" s="4" t="s">
        <v>184</v>
      </c>
      <c r="B389" s="90">
        <v>66000</v>
      </c>
    </row>
    <row r="390" spans="1:2" x14ac:dyDescent="0.35">
      <c r="A390" s="4" t="s">
        <v>185</v>
      </c>
      <c r="B390" s="91" t="s">
        <v>243</v>
      </c>
    </row>
    <row r="391" spans="1:2" x14ac:dyDescent="0.35">
      <c r="A391" s="4" t="s">
        <v>187</v>
      </c>
      <c r="B391" s="93" t="s">
        <v>256</v>
      </c>
    </row>
    <row r="393" spans="1:2" x14ac:dyDescent="0.35">
      <c r="B393" s="74"/>
    </row>
    <row r="394" spans="1:2" x14ac:dyDescent="0.35">
      <c r="B394" s="71"/>
    </row>
    <row r="395" spans="1:2" x14ac:dyDescent="0.35">
      <c r="B395" s="71"/>
    </row>
    <row r="396" spans="1:2" x14ac:dyDescent="0.35">
      <c r="B396" s="71"/>
    </row>
    <row r="397" spans="1:2" x14ac:dyDescent="0.35">
      <c r="B397" s="82" t="s">
        <v>261</v>
      </c>
    </row>
    <row r="398" spans="1:2" x14ac:dyDescent="0.35">
      <c r="B398" s="78"/>
    </row>
    <row r="399" spans="1:2" x14ac:dyDescent="0.35">
      <c r="A399" s="4" t="s">
        <v>145</v>
      </c>
      <c r="B399" s="84" t="s">
        <v>11</v>
      </c>
    </row>
    <row r="400" spans="1:2" x14ac:dyDescent="0.35">
      <c r="A400" s="4" t="s">
        <v>147</v>
      </c>
      <c r="B400" s="85" t="s">
        <v>245</v>
      </c>
    </row>
    <row r="401" spans="1:2" x14ac:dyDescent="0.35">
      <c r="A401" s="4" t="s">
        <v>149</v>
      </c>
      <c r="B401" s="85">
        <v>6</v>
      </c>
    </row>
    <row r="402" spans="1:2" x14ac:dyDescent="0.35">
      <c r="A402" s="4" t="s">
        <v>150</v>
      </c>
      <c r="B402" s="85">
        <v>9.3000000000000007</v>
      </c>
    </row>
    <row r="403" spans="1:2" x14ac:dyDescent="0.35">
      <c r="A403" s="4" t="s">
        <v>152</v>
      </c>
      <c r="B403" s="85" t="s">
        <v>239</v>
      </c>
    </row>
    <row r="404" spans="1:2" x14ac:dyDescent="0.35">
      <c r="A404" s="4" t="s">
        <v>154</v>
      </c>
      <c r="B404" s="85" t="s">
        <v>240</v>
      </c>
    </row>
    <row r="405" spans="1:2" x14ac:dyDescent="0.35">
      <c r="A405" s="4" t="s">
        <v>156</v>
      </c>
      <c r="B405" s="85" t="s">
        <v>227</v>
      </c>
    </row>
    <row r="406" spans="1:2" x14ac:dyDescent="0.35">
      <c r="A406" s="4" t="s">
        <v>158</v>
      </c>
      <c r="B406" s="85" t="s">
        <v>159</v>
      </c>
    </row>
    <row r="407" spans="1:2" x14ac:dyDescent="0.35">
      <c r="A407" s="4" t="s">
        <v>160</v>
      </c>
      <c r="B407" s="85" t="s">
        <v>241</v>
      </c>
    </row>
    <row r="408" spans="1:2" x14ac:dyDescent="0.35">
      <c r="A408" s="4" t="s">
        <v>162</v>
      </c>
      <c r="B408" s="85" t="s">
        <v>63</v>
      </c>
    </row>
    <row r="409" spans="1:2" x14ac:dyDescent="0.35">
      <c r="A409" s="4" t="s">
        <v>164</v>
      </c>
      <c r="B409" s="85" t="s">
        <v>262</v>
      </c>
    </row>
    <row r="410" spans="1:2" x14ac:dyDescent="0.35">
      <c r="A410" s="4" t="s">
        <v>166</v>
      </c>
      <c r="B410" s="85" t="s">
        <v>200</v>
      </c>
    </row>
    <row r="411" spans="1:2" x14ac:dyDescent="0.35">
      <c r="A411" s="4" t="s">
        <v>169</v>
      </c>
      <c r="B411" s="85" t="s">
        <v>171</v>
      </c>
    </row>
    <row r="412" spans="1:2" x14ac:dyDescent="0.35">
      <c r="A412" s="4" t="s">
        <v>172</v>
      </c>
      <c r="B412" s="85" t="s">
        <v>263</v>
      </c>
    </row>
    <row r="413" spans="1:2" x14ac:dyDescent="0.35">
      <c r="A413" s="4" t="s">
        <v>174</v>
      </c>
      <c r="B413" s="85" t="s">
        <v>175</v>
      </c>
    </row>
    <row r="414" spans="1:2" x14ac:dyDescent="0.35">
      <c r="A414" s="4" t="s">
        <v>176</v>
      </c>
      <c r="B414" s="85" t="s">
        <v>214</v>
      </c>
    </row>
    <row r="415" spans="1:2" x14ac:dyDescent="0.35">
      <c r="A415" s="4" t="s">
        <v>178</v>
      </c>
      <c r="B415" s="85" t="s">
        <v>232</v>
      </c>
    </row>
    <row r="416" spans="1:2" x14ac:dyDescent="0.35">
      <c r="A416" s="4" t="s">
        <v>180</v>
      </c>
      <c r="B416" s="85" t="s">
        <v>233</v>
      </c>
    </row>
    <row r="417" spans="1:2" x14ac:dyDescent="0.35">
      <c r="A417" s="4" t="s">
        <v>182</v>
      </c>
      <c r="B417" s="85" t="s">
        <v>264</v>
      </c>
    </row>
    <row r="418" spans="1:2" x14ac:dyDescent="0.35">
      <c r="A418" s="4" t="s">
        <v>184</v>
      </c>
      <c r="B418" s="89">
        <v>78000</v>
      </c>
    </row>
    <row r="419" spans="1:2" x14ac:dyDescent="0.35">
      <c r="A419" s="4" t="s">
        <v>185</v>
      </c>
      <c r="B419" s="85" t="s">
        <v>243</v>
      </c>
    </row>
    <row r="420" spans="1:2" x14ac:dyDescent="0.35">
      <c r="A420" s="4" t="s">
        <v>187</v>
      </c>
      <c r="B420" s="93" t="s">
        <v>265</v>
      </c>
    </row>
    <row r="423" spans="1:2" x14ac:dyDescent="0.35">
      <c r="B423" s="74"/>
    </row>
    <row r="424" spans="1:2" x14ac:dyDescent="0.35">
      <c r="B424" s="71"/>
    </row>
    <row r="425" spans="1:2" x14ac:dyDescent="0.35">
      <c r="B425" s="71"/>
    </row>
    <row r="426" spans="1:2" x14ac:dyDescent="0.35">
      <c r="B426" s="71"/>
    </row>
    <row r="427" spans="1:2" x14ac:dyDescent="0.35">
      <c r="B427" s="82" t="s">
        <v>266</v>
      </c>
    </row>
    <row r="428" spans="1:2" x14ac:dyDescent="0.35">
      <c r="B428" s="78"/>
    </row>
    <row r="429" spans="1:2" x14ac:dyDescent="0.35">
      <c r="A429" s="4" t="s">
        <v>145</v>
      </c>
      <c r="B429" s="84" t="s">
        <v>3</v>
      </c>
    </row>
    <row r="430" spans="1:2" x14ac:dyDescent="0.35">
      <c r="A430" s="4" t="s">
        <v>147</v>
      </c>
      <c r="B430" s="85" t="s">
        <v>245</v>
      </c>
    </row>
    <row r="431" spans="1:2" x14ac:dyDescent="0.35">
      <c r="A431" s="4" t="s">
        <v>149</v>
      </c>
      <c r="B431" s="85">
        <v>6</v>
      </c>
    </row>
    <row r="432" spans="1:2" x14ac:dyDescent="0.35">
      <c r="A432" s="4" t="s">
        <v>150</v>
      </c>
      <c r="B432" s="85">
        <v>9.3000000000000007</v>
      </c>
    </row>
    <row r="433" spans="1:2" x14ac:dyDescent="0.35">
      <c r="A433" s="4" t="s">
        <v>152</v>
      </c>
      <c r="B433" s="85" t="s">
        <v>239</v>
      </c>
    </row>
    <row r="434" spans="1:2" x14ac:dyDescent="0.35">
      <c r="A434" s="4" t="s">
        <v>154</v>
      </c>
      <c r="B434" s="85" t="s">
        <v>240</v>
      </c>
    </row>
    <row r="435" spans="1:2" x14ac:dyDescent="0.35">
      <c r="A435" s="4" t="s">
        <v>156</v>
      </c>
      <c r="B435" s="85" t="s">
        <v>227</v>
      </c>
    </row>
    <row r="436" spans="1:2" x14ac:dyDescent="0.35">
      <c r="A436" s="4" t="s">
        <v>158</v>
      </c>
      <c r="B436" s="85" t="s">
        <v>159</v>
      </c>
    </row>
    <row r="437" spans="1:2" x14ac:dyDescent="0.35">
      <c r="A437" s="4" t="s">
        <v>160</v>
      </c>
      <c r="B437" s="85" t="s">
        <v>241</v>
      </c>
    </row>
    <row r="438" spans="1:2" x14ac:dyDescent="0.35">
      <c r="A438" s="4" t="s">
        <v>162</v>
      </c>
      <c r="B438" s="85" t="s">
        <v>63</v>
      </c>
    </row>
    <row r="439" spans="1:2" x14ac:dyDescent="0.35">
      <c r="A439" s="4" t="s">
        <v>164</v>
      </c>
      <c r="B439" s="85" t="s">
        <v>262</v>
      </c>
    </row>
    <row r="440" spans="1:2" x14ac:dyDescent="0.35">
      <c r="A440" s="4" t="s">
        <v>166</v>
      </c>
      <c r="B440" s="85" t="s">
        <v>200</v>
      </c>
    </row>
    <row r="441" spans="1:2" x14ac:dyDescent="0.35">
      <c r="A441" s="4" t="s">
        <v>169</v>
      </c>
      <c r="B441" s="85" t="s">
        <v>171</v>
      </c>
    </row>
    <row r="442" spans="1:2" x14ac:dyDescent="0.35">
      <c r="A442" s="4" t="s">
        <v>172</v>
      </c>
      <c r="B442" s="85" t="s">
        <v>263</v>
      </c>
    </row>
    <row r="443" spans="1:2" x14ac:dyDescent="0.35">
      <c r="A443" s="4" t="s">
        <v>174</v>
      </c>
      <c r="B443" s="85" t="s">
        <v>175</v>
      </c>
    </row>
    <row r="444" spans="1:2" x14ac:dyDescent="0.35">
      <c r="A444" s="4" t="s">
        <v>176</v>
      </c>
      <c r="B444" s="85" t="s">
        <v>214</v>
      </c>
    </row>
    <row r="445" spans="1:2" x14ac:dyDescent="0.35">
      <c r="A445" s="4" t="s">
        <v>178</v>
      </c>
      <c r="B445" s="85" t="s">
        <v>232</v>
      </c>
    </row>
    <row r="446" spans="1:2" x14ac:dyDescent="0.35">
      <c r="A446" s="4" t="s">
        <v>180</v>
      </c>
      <c r="B446" s="85" t="s">
        <v>233</v>
      </c>
    </row>
    <row r="447" spans="1:2" x14ac:dyDescent="0.35">
      <c r="A447" s="4" t="s">
        <v>182</v>
      </c>
      <c r="B447" s="85" t="s">
        <v>264</v>
      </c>
    </row>
    <row r="448" spans="1:2" x14ac:dyDescent="0.35">
      <c r="A448" s="4" t="s">
        <v>184</v>
      </c>
      <c r="B448" s="89">
        <v>78000</v>
      </c>
    </row>
    <row r="449" spans="1:2" x14ac:dyDescent="0.35">
      <c r="A449" s="4" t="s">
        <v>185</v>
      </c>
      <c r="B449" s="85" t="s">
        <v>243</v>
      </c>
    </row>
    <row r="450" spans="1:2" x14ac:dyDescent="0.35">
      <c r="A450" s="4" t="s">
        <v>187</v>
      </c>
      <c r="B450" s="93" t="s">
        <v>267</v>
      </c>
    </row>
    <row r="453" spans="1:2" x14ac:dyDescent="0.35">
      <c r="B453" s="74"/>
    </row>
    <row r="454" spans="1:2" x14ac:dyDescent="0.35">
      <c r="B454" s="71"/>
    </row>
    <row r="455" spans="1:2" x14ac:dyDescent="0.35">
      <c r="B455" s="71"/>
    </row>
    <row r="456" spans="1:2" x14ac:dyDescent="0.35">
      <c r="B456" s="71"/>
    </row>
    <row r="457" spans="1:2" x14ac:dyDescent="0.35">
      <c r="B457" s="82" t="s">
        <v>268</v>
      </c>
    </row>
    <row r="458" spans="1:2" x14ac:dyDescent="0.35">
      <c r="B458" s="78"/>
    </row>
    <row r="459" spans="1:2" x14ac:dyDescent="0.35">
      <c r="A459" s="4" t="s">
        <v>145</v>
      </c>
      <c r="B459" s="84" t="s">
        <v>3</v>
      </c>
    </row>
    <row r="460" spans="1:2" x14ac:dyDescent="0.35">
      <c r="A460" s="4" t="s">
        <v>147</v>
      </c>
      <c r="B460" s="85" t="s">
        <v>249</v>
      </c>
    </row>
    <row r="461" spans="1:2" x14ac:dyDescent="0.35">
      <c r="A461" s="4" t="s">
        <v>149</v>
      </c>
      <c r="B461" s="85">
        <v>6</v>
      </c>
    </row>
    <row r="462" spans="1:2" x14ac:dyDescent="0.35">
      <c r="A462" s="4" t="s">
        <v>150</v>
      </c>
      <c r="B462" s="85">
        <v>12.7</v>
      </c>
    </row>
    <row r="463" spans="1:2" x14ac:dyDescent="0.35">
      <c r="A463" s="4" t="s">
        <v>152</v>
      </c>
      <c r="B463" s="85" t="s">
        <v>251</v>
      </c>
    </row>
    <row r="464" spans="1:2" x14ac:dyDescent="0.35">
      <c r="A464" s="4" t="s">
        <v>154</v>
      </c>
      <c r="B464" s="85" t="s">
        <v>252</v>
      </c>
    </row>
    <row r="465" spans="1:2" x14ac:dyDescent="0.35">
      <c r="A465" s="4" t="s">
        <v>156</v>
      </c>
      <c r="B465" s="85" t="s">
        <v>227</v>
      </c>
    </row>
    <row r="466" spans="1:2" x14ac:dyDescent="0.35">
      <c r="A466" s="4" t="s">
        <v>158</v>
      </c>
      <c r="B466" s="85" t="s">
        <v>159</v>
      </c>
    </row>
    <row r="467" spans="1:2" x14ac:dyDescent="0.35">
      <c r="A467" s="4" t="s">
        <v>160</v>
      </c>
      <c r="B467" s="85" t="s">
        <v>241</v>
      </c>
    </row>
    <row r="468" spans="1:2" x14ac:dyDescent="0.35">
      <c r="A468" s="4" t="s">
        <v>162</v>
      </c>
      <c r="B468" s="85" t="s">
        <v>63</v>
      </c>
    </row>
    <row r="469" spans="1:2" x14ac:dyDescent="0.35">
      <c r="A469" s="4" t="s">
        <v>164</v>
      </c>
      <c r="B469" s="85" t="s">
        <v>262</v>
      </c>
    </row>
    <row r="470" spans="1:2" x14ac:dyDescent="0.35">
      <c r="A470" s="4" t="s">
        <v>166</v>
      </c>
      <c r="B470" s="85" t="s">
        <v>200</v>
      </c>
    </row>
    <row r="471" spans="1:2" x14ac:dyDescent="0.35">
      <c r="A471" s="4" t="s">
        <v>169</v>
      </c>
      <c r="B471" s="85" t="s">
        <v>171</v>
      </c>
    </row>
    <row r="472" spans="1:2" x14ac:dyDescent="0.35">
      <c r="A472" s="4" t="s">
        <v>172</v>
      </c>
      <c r="B472" s="85" t="s">
        <v>263</v>
      </c>
    </row>
    <row r="473" spans="1:2" x14ac:dyDescent="0.35">
      <c r="A473" s="4" t="s">
        <v>174</v>
      </c>
      <c r="B473" s="85" t="s">
        <v>175</v>
      </c>
    </row>
    <row r="474" spans="1:2" x14ac:dyDescent="0.35">
      <c r="A474" s="4" t="s">
        <v>176</v>
      </c>
      <c r="B474" s="85" t="s">
        <v>214</v>
      </c>
    </row>
    <row r="475" spans="1:2" x14ac:dyDescent="0.35">
      <c r="A475" s="4" t="s">
        <v>178</v>
      </c>
      <c r="B475" s="85" t="s">
        <v>232</v>
      </c>
    </row>
    <row r="476" spans="1:2" x14ac:dyDescent="0.35">
      <c r="A476" s="4" t="s">
        <v>180</v>
      </c>
      <c r="B476" s="85" t="s">
        <v>233</v>
      </c>
    </row>
    <row r="477" spans="1:2" x14ac:dyDescent="0.35">
      <c r="A477" s="4" t="s">
        <v>182</v>
      </c>
      <c r="B477" s="85" t="s">
        <v>264</v>
      </c>
    </row>
    <row r="478" spans="1:2" x14ac:dyDescent="0.35">
      <c r="A478" s="4" t="s">
        <v>184</v>
      </c>
      <c r="B478" s="89">
        <v>78000</v>
      </c>
    </row>
    <row r="479" spans="1:2" x14ac:dyDescent="0.35">
      <c r="A479" s="4" t="s">
        <v>185</v>
      </c>
      <c r="B479" s="85" t="s">
        <v>243</v>
      </c>
    </row>
    <row r="480" spans="1:2" x14ac:dyDescent="0.35">
      <c r="A480" s="4" t="s">
        <v>187</v>
      </c>
      <c r="B480" s="86" t="s">
        <v>269</v>
      </c>
    </row>
    <row r="483" spans="1:2" x14ac:dyDescent="0.35">
      <c r="B483" s="74"/>
    </row>
    <row r="484" spans="1:2" x14ac:dyDescent="0.35">
      <c r="B484" s="71"/>
    </row>
    <row r="485" spans="1:2" x14ac:dyDescent="0.35">
      <c r="B485" s="71"/>
    </row>
    <row r="486" spans="1:2" x14ac:dyDescent="0.35">
      <c r="B486" s="71"/>
    </row>
    <row r="487" spans="1:2" x14ac:dyDescent="0.35">
      <c r="B487" s="94" t="s">
        <v>270</v>
      </c>
    </row>
    <row r="488" spans="1:2" x14ac:dyDescent="0.35">
      <c r="B488" s="78"/>
    </row>
    <row r="489" spans="1:2" x14ac:dyDescent="0.35">
      <c r="A489" s="4" t="s">
        <v>145</v>
      </c>
      <c r="B489" s="92" t="s">
        <v>3</v>
      </c>
    </row>
    <row r="490" spans="1:2" x14ac:dyDescent="0.35">
      <c r="A490" s="4" t="s">
        <v>147</v>
      </c>
      <c r="B490" s="91" t="s">
        <v>258</v>
      </c>
    </row>
    <row r="491" spans="1:2" x14ac:dyDescent="0.35">
      <c r="A491" s="4" t="s">
        <v>149</v>
      </c>
      <c r="B491" s="91">
        <v>6</v>
      </c>
    </row>
    <row r="492" spans="1:2" x14ac:dyDescent="0.35">
      <c r="A492" s="4" t="s">
        <v>150</v>
      </c>
      <c r="B492" s="91">
        <v>12.7</v>
      </c>
    </row>
    <row r="493" spans="1:2" x14ac:dyDescent="0.35">
      <c r="A493" s="4" t="s">
        <v>152</v>
      </c>
      <c r="B493" s="91" t="s">
        <v>259</v>
      </c>
    </row>
    <row r="494" spans="1:2" x14ac:dyDescent="0.35">
      <c r="A494" s="4" t="s">
        <v>154</v>
      </c>
      <c r="B494" s="91" t="s">
        <v>260</v>
      </c>
    </row>
    <row r="495" spans="1:2" x14ac:dyDescent="0.35">
      <c r="A495" s="4" t="s">
        <v>156</v>
      </c>
      <c r="B495" s="91" t="s">
        <v>227</v>
      </c>
    </row>
    <row r="496" spans="1:2" x14ac:dyDescent="0.35">
      <c r="A496" s="4" t="s">
        <v>158</v>
      </c>
      <c r="B496" s="91" t="s">
        <v>159</v>
      </c>
    </row>
    <row r="497" spans="1:2" x14ac:dyDescent="0.35">
      <c r="A497" s="4" t="s">
        <v>160</v>
      </c>
      <c r="B497" s="91" t="s">
        <v>241</v>
      </c>
    </row>
    <row r="498" spans="1:2" x14ac:dyDescent="0.35">
      <c r="A498" s="4" t="s">
        <v>162</v>
      </c>
      <c r="B498" s="91" t="s">
        <v>63</v>
      </c>
    </row>
    <row r="499" spans="1:2" x14ac:dyDescent="0.35">
      <c r="A499" s="4" t="s">
        <v>164</v>
      </c>
      <c r="B499" s="91" t="s">
        <v>262</v>
      </c>
    </row>
    <row r="500" spans="1:2" x14ac:dyDescent="0.35">
      <c r="A500" s="4" t="s">
        <v>166</v>
      </c>
      <c r="B500" s="91" t="s">
        <v>200</v>
      </c>
    </row>
    <row r="501" spans="1:2" x14ac:dyDescent="0.35">
      <c r="A501" s="4" t="s">
        <v>169</v>
      </c>
      <c r="B501" s="85" t="s">
        <v>171</v>
      </c>
    </row>
    <row r="502" spans="1:2" x14ac:dyDescent="0.35">
      <c r="A502" s="4" t="s">
        <v>172</v>
      </c>
      <c r="B502" s="85" t="s">
        <v>263</v>
      </c>
    </row>
    <row r="503" spans="1:2" x14ac:dyDescent="0.35">
      <c r="A503" s="4" t="s">
        <v>174</v>
      </c>
      <c r="B503" s="91" t="s">
        <v>175</v>
      </c>
    </row>
    <row r="504" spans="1:2" x14ac:dyDescent="0.35">
      <c r="A504" s="4" t="s">
        <v>176</v>
      </c>
      <c r="B504" s="85" t="s">
        <v>214</v>
      </c>
    </row>
    <row r="505" spans="1:2" x14ac:dyDescent="0.35">
      <c r="A505" s="4" t="s">
        <v>178</v>
      </c>
      <c r="B505" s="85" t="s">
        <v>232</v>
      </c>
    </row>
    <row r="506" spans="1:2" x14ac:dyDescent="0.35">
      <c r="A506" s="4" t="s">
        <v>180</v>
      </c>
      <c r="B506" s="85" t="s">
        <v>233</v>
      </c>
    </row>
    <row r="507" spans="1:2" x14ac:dyDescent="0.35">
      <c r="A507" s="4" t="s">
        <v>182</v>
      </c>
      <c r="B507" s="91" t="s">
        <v>264</v>
      </c>
    </row>
    <row r="508" spans="1:2" x14ac:dyDescent="0.35">
      <c r="A508" s="4" t="s">
        <v>184</v>
      </c>
      <c r="B508" s="90">
        <v>78000</v>
      </c>
    </row>
    <row r="509" spans="1:2" x14ac:dyDescent="0.35">
      <c r="A509" s="4" t="s">
        <v>185</v>
      </c>
      <c r="B509" s="91" t="s">
        <v>243</v>
      </c>
    </row>
    <row r="510" spans="1:2" x14ac:dyDescent="0.35">
      <c r="A510" s="4" t="s">
        <v>187</v>
      </c>
      <c r="B510" s="86" t="s">
        <v>269</v>
      </c>
    </row>
    <row r="513" spans="1:2" x14ac:dyDescent="0.35">
      <c r="B513" s="74"/>
    </row>
    <row r="514" spans="1:2" x14ac:dyDescent="0.35">
      <c r="B514" s="71"/>
    </row>
    <row r="515" spans="1:2" x14ac:dyDescent="0.35">
      <c r="B515" s="71"/>
    </row>
    <row r="516" spans="1:2" x14ac:dyDescent="0.35">
      <c r="B516" s="71"/>
    </row>
    <row r="517" spans="1:2" x14ac:dyDescent="0.35">
      <c r="B517" s="82" t="s">
        <v>271</v>
      </c>
    </row>
    <row r="518" spans="1:2" x14ac:dyDescent="0.35">
      <c r="B518" s="78"/>
    </row>
    <row r="519" spans="1:2" x14ac:dyDescent="0.35">
      <c r="A519" s="4" t="s">
        <v>145</v>
      </c>
      <c r="B519" s="92" t="s">
        <v>255</v>
      </c>
    </row>
    <row r="520" spans="1:2" x14ac:dyDescent="0.35">
      <c r="A520" s="4" t="s">
        <v>147</v>
      </c>
      <c r="B520" s="91" t="s">
        <v>249</v>
      </c>
    </row>
    <row r="521" spans="1:2" x14ac:dyDescent="0.35">
      <c r="A521" s="4" t="s">
        <v>149</v>
      </c>
      <c r="B521" s="91">
        <v>6</v>
      </c>
    </row>
    <row r="522" spans="1:2" x14ac:dyDescent="0.35">
      <c r="A522" s="4" t="s">
        <v>150</v>
      </c>
      <c r="B522" s="91">
        <v>12.7</v>
      </c>
    </row>
    <row r="523" spans="1:2" x14ac:dyDescent="0.35">
      <c r="A523" s="4" t="s">
        <v>152</v>
      </c>
      <c r="B523" s="91" t="s">
        <v>251</v>
      </c>
    </row>
    <row r="524" spans="1:2" x14ac:dyDescent="0.35">
      <c r="A524" s="4" t="s">
        <v>154</v>
      </c>
      <c r="B524" s="91" t="s">
        <v>252</v>
      </c>
    </row>
    <row r="525" spans="1:2" x14ac:dyDescent="0.35">
      <c r="A525" s="4" t="s">
        <v>156</v>
      </c>
      <c r="B525" s="91" t="s">
        <v>227</v>
      </c>
    </row>
    <row r="526" spans="1:2" x14ac:dyDescent="0.35">
      <c r="A526" s="4" t="s">
        <v>158</v>
      </c>
      <c r="B526" s="91" t="s">
        <v>159</v>
      </c>
    </row>
    <row r="527" spans="1:2" x14ac:dyDescent="0.35">
      <c r="A527" s="4" t="s">
        <v>160</v>
      </c>
      <c r="B527" s="91" t="s">
        <v>241</v>
      </c>
    </row>
    <row r="528" spans="1:2" x14ac:dyDescent="0.35">
      <c r="A528" s="4" t="s">
        <v>162</v>
      </c>
      <c r="B528" s="91" t="s">
        <v>63</v>
      </c>
    </row>
    <row r="529" spans="1:2" x14ac:dyDescent="0.35">
      <c r="A529" s="4" t="s">
        <v>164</v>
      </c>
      <c r="B529" s="91" t="s">
        <v>262</v>
      </c>
    </row>
    <row r="530" spans="1:2" x14ac:dyDescent="0.35">
      <c r="A530" s="4" t="s">
        <v>166</v>
      </c>
      <c r="B530" s="91" t="s">
        <v>200</v>
      </c>
    </row>
    <row r="531" spans="1:2" x14ac:dyDescent="0.35">
      <c r="A531" s="4" t="s">
        <v>169</v>
      </c>
      <c r="B531" s="85" t="s">
        <v>171</v>
      </c>
    </row>
    <row r="532" spans="1:2" x14ac:dyDescent="0.35">
      <c r="A532" s="4" t="s">
        <v>172</v>
      </c>
      <c r="B532" s="85" t="s">
        <v>263</v>
      </c>
    </row>
    <row r="533" spans="1:2" x14ac:dyDescent="0.35">
      <c r="A533" s="4" t="s">
        <v>174</v>
      </c>
      <c r="B533" s="91" t="s">
        <v>175</v>
      </c>
    </row>
    <row r="534" spans="1:2" x14ac:dyDescent="0.35">
      <c r="A534" s="4" t="s">
        <v>176</v>
      </c>
      <c r="B534" s="85" t="s">
        <v>214</v>
      </c>
    </row>
    <row r="535" spans="1:2" x14ac:dyDescent="0.35">
      <c r="A535" s="4" t="s">
        <v>178</v>
      </c>
      <c r="B535" s="85" t="s">
        <v>232</v>
      </c>
    </row>
    <row r="536" spans="1:2" x14ac:dyDescent="0.35">
      <c r="A536" s="4" t="s">
        <v>180</v>
      </c>
      <c r="B536" s="85" t="s">
        <v>233</v>
      </c>
    </row>
    <row r="537" spans="1:2" x14ac:dyDescent="0.35">
      <c r="A537" s="4" t="s">
        <v>182</v>
      </c>
      <c r="B537" s="91" t="s">
        <v>264</v>
      </c>
    </row>
    <row r="538" spans="1:2" x14ac:dyDescent="0.35">
      <c r="A538" s="4" t="s">
        <v>184</v>
      </c>
      <c r="B538" s="90">
        <v>78000</v>
      </c>
    </row>
    <row r="539" spans="1:2" x14ac:dyDescent="0.35">
      <c r="A539" s="4" t="s">
        <v>185</v>
      </c>
      <c r="B539" s="91" t="s">
        <v>243</v>
      </c>
    </row>
    <row r="540" spans="1:2" x14ac:dyDescent="0.35">
      <c r="A540" s="4" t="s">
        <v>187</v>
      </c>
      <c r="B540" s="93" t="s">
        <v>272</v>
      </c>
    </row>
    <row r="543" spans="1:2" x14ac:dyDescent="0.35">
      <c r="B543" s="74"/>
    </row>
    <row r="544" spans="1:2" x14ac:dyDescent="0.35">
      <c r="B544" s="71"/>
    </row>
    <row r="545" spans="1:2" x14ac:dyDescent="0.35">
      <c r="B545" s="71"/>
    </row>
    <row r="546" spans="1:2" x14ac:dyDescent="0.35">
      <c r="B546" s="71"/>
    </row>
    <row r="547" spans="1:2" x14ac:dyDescent="0.35">
      <c r="B547" s="82" t="s">
        <v>273</v>
      </c>
    </row>
    <row r="548" spans="1:2" x14ac:dyDescent="0.35">
      <c r="B548" s="78"/>
    </row>
    <row r="549" spans="1:2" x14ac:dyDescent="0.35">
      <c r="A549" s="4" t="s">
        <v>145</v>
      </c>
      <c r="B549" s="92" t="s">
        <v>255</v>
      </c>
    </row>
    <row r="550" spans="1:2" x14ac:dyDescent="0.35">
      <c r="A550" s="4" t="s">
        <v>147</v>
      </c>
      <c r="B550" s="91" t="s">
        <v>258</v>
      </c>
    </row>
    <row r="551" spans="1:2" x14ac:dyDescent="0.35">
      <c r="A551" s="4" t="s">
        <v>149</v>
      </c>
      <c r="B551" s="91">
        <v>6</v>
      </c>
    </row>
    <row r="552" spans="1:2" x14ac:dyDescent="0.35">
      <c r="A552" s="4" t="s">
        <v>150</v>
      </c>
      <c r="B552" s="91">
        <v>12.7</v>
      </c>
    </row>
    <row r="553" spans="1:2" x14ac:dyDescent="0.35">
      <c r="A553" s="4" t="s">
        <v>152</v>
      </c>
      <c r="B553" s="91" t="s">
        <v>259</v>
      </c>
    </row>
    <row r="554" spans="1:2" x14ac:dyDescent="0.35">
      <c r="A554" s="4" t="s">
        <v>154</v>
      </c>
      <c r="B554" s="91" t="s">
        <v>260</v>
      </c>
    </row>
    <row r="555" spans="1:2" x14ac:dyDescent="0.35">
      <c r="A555" s="4" t="s">
        <v>156</v>
      </c>
      <c r="B555" s="91" t="s">
        <v>227</v>
      </c>
    </row>
    <row r="556" spans="1:2" x14ac:dyDescent="0.35">
      <c r="A556" s="4" t="s">
        <v>158</v>
      </c>
      <c r="B556" s="91" t="s">
        <v>159</v>
      </c>
    </row>
    <row r="557" spans="1:2" x14ac:dyDescent="0.35">
      <c r="A557" s="4" t="s">
        <v>160</v>
      </c>
      <c r="B557" s="91" t="s">
        <v>241</v>
      </c>
    </row>
    <row r="558" spans="1:2" x14ac:dyDescent="0.35">
      <c r="A558" s="4" t="s">
        <v>162</v>
      </c>
      <c r="B558" s="91" t="s">
        <v>63</v>
      </c>
    </row>
    <row r="559" spans="1:2" x14ac:dyDescent="0.35">
      <c r="A559" s="4" t="s">
        <v>164</v>
      </c>
      <c r="B559" s="91" t="s">
        <v>262</v>
      </c>
    </row>
    <row r="560" spans="1:2" x14ac:dyDescent="0.35">
      <c r="A560" s="4" t="s">
        <v>166</v>
      </c>
      <c r="B560" s="91" t="s">
        <v>200</v>
      </c>
    </row>
    <row r="561" spans="1:2" x14ac:dyDescent="0.35">
      <c r="A561" s="4" t="s">
        <v>169</v>
      </c>
      <c r="B561" s="85" t="s">
        <v>171</v>
      </c>
    </row>
    <row r="562" spans="1:2" x14ac:dyDescent="0.35">
      <c r="A562" s="4" t="s">
        <v>172</v>
      </c>
      <c r="B562" s="85" t="s">
        <v>263</v>
      </c>
    </row>
    <row r="563" spans="1:2" x14ac:dyDescent="0.35">
      <c r="A563" s="4" t="s">
        <v>174</v>
      </c>
      <c r="B563" s="91" t="s">
        <v>175</v>
      </c>
    </row>
    <row r="564" spans="1:2" x14ac:dyDescent="0.35">
      <c r="A564" s="4" t="s">
        <v>176</v>
      </c>
      <c r="B564" s="85" t="s">
        <v>214</v>
      </c>
    </row>
    <row r="565" spans="1:2" x14ac:dyDescent="0.35">
      <c r="A565" s="4" t="s">
        <v>178</v>
      </c>
      <c r="B565" s="85" t="s">
        <v>232</v>
      </c>
    </row>
    <row r="566" spans="1:2" x14ac:dyDescent="0.35">
      <c r="A566" s="4" t="s">
        <v>180</v>
      </c>
      <c r="B566" s="85" t="s">
        <v>233</v>
      </c>
    </row>
    <row r="567" spans="1:2" x14ac:dyDescent="0.35">
      <c r="A567" s="4" t="s">
        <v>182</v>
      </c>
      <c r="B567" s="91" t="s">
        <v>264</v>
      </c>
    </row>
    <row r="568" spans="1:2" x14ac:dyDescent="0.35">
      <c r="A568" s="4" t="s">
        <v>184</v>
      </c>
      <c r="B568" s="90">
        <v>78000</v>
      </c>
    </row>
    <row r="569" spans="1:2" x14ac:dyDescent="0.35">
      <c r="A569" s="4" t="s">
        <v>185</v>
      </c>
      <c r="B569" s="91" t="s">
        <v>243</v>
      </c>
    </row>
    <row r="570" spans="1:2" x14ac:dyDescent="0.35">
      <c r="A570" s="4" t="s">
        <v>187</v>
      </c>
      <c r="B570" s="93" t="s">
        <v>272</v>
      </c>
    </row>
    <row r="573" spans="1:2" x14ac:dyDescent="0.35">
      <c r="B573" s="74"/>
    </row>
    <row r="574" spans="1:2" x14ac:dyDescent="0.35">
      <c r="B574" s="71"/>
    </row>
    <row r="575" spans="1:2" x14ac:dyDescent="0.35">
      <c r="B575" s="71"/>
    </row>
    <row r="576" spans="1:2" x14ac:dyDescent="0.35">
      <c r="B576" s="71"/>
    </row>
    <row r="577" spans="1:2" x14ac:dyDescent="0.35">
      <c r="B577" s="82" t="s">
        <v>274</v>
      </c>
    </row>
    <row r="578" spans="1:2" x14ac:dyDescent="0.35">
      <c r="B578" s="78"/>
    </row>
    <row r="579" spans="1:2" x14ac:dyDescent="0.35">
      <c r="A579" s="4" t="s">
        <v>145</v>
      </c>
      <c r="B579" s="92" t="s">
        <v>255</v>
      </c>
    </row>
    <row r="580" spans="1:2" x14ac:dyDescent="0.35">
      <c r="A580" s="4" t="s">
        <v>147</v>
      </c>
      <c r="B580" s="91" t="s">
        <v>275</v>
      </c>
    </row>
    <row r="581" spans="1:2" x14ac:dyDescent="0.35">
      <c r="A581" s="4" t="s">
        <v>149</v>
      </c>
      <c r="B581" s="91">
        <v>6</v>
      </c>
    </row>
    <row r="582" spans="1:2" x14ac:dyDescent="0.35">
      <c r="A582" s="4" t="s">
        <v>150</v>
      </c>
      <c r="B582" s="91">
        <v>12.7</v>
      </c>
    </row>
    <row r="583" spans="1:2" x14ac:dyDescent="0.35">
      <c r="A583" s="4" t="s">
        <v>152</v>
      </c>
      <c r="B583" s="91" t="s">
        <v>276</v>
      </c>
    </row>
    <row r="584" spans="1:2" x14ac:dyDescent="0.35">
      <c r="A584" s="4" t="s">
        <v>154</v>
      </c>
      <c r="B584" s="91" t="s">
        <v>277</v>
      </c>
    </row>
    <row r="585" spans="1:2" x14ac:dyDescent="0.35">
      <c r="A585" s="4" t="s">
        <v>156</v>
      </c>
      <c r="B585" s="91" t="s">
        <v>227</v>
      </c>
    </row>
    <row r="586" spans="1:2" x14ac:dyDescent="0.35">
      <c r="A586" s="4" t="s">
        <v>158</v>
      </c>
      <c r="B586" s="91" t="s">
        <v>159</v>
      </c>
    </row>
    <row r="587" spans="1:2" x14ac:dyDescent="0.35">
      <c r="A587" s="4" t="s">
        <v>160</v>
      </c>
      <c r="B587" s="91" t="s">
        <v>241</v>
      </c>
    </row>
    <row r="588" spans="1:2" x14ac:dyDescent="0.35">
      <c r="A588" s="4" t="s">
        <v>162</v>
      </c>
      <c r="B588" s="91" t="s">
        <v>63</v>
      </c>
    </row>
    <row r="589" spans="1:2" x14ac:dyDescent="0.35">
      <c r="A589" s="4" t="s">
        <v>164</v>
      </c>
      <c r="B589" s="91" t="s">
        <v>262</v>
      </c>
    </row>
    <row r="590" spans="1:2" x14ac:dyDescent="0.35">
      <c r="A590" s="4" t="s">
        <v>166</v>
      </c>
      <c r="B590" s="91" t="s">
        <v>200</v>
      </c>
    </row>
    <row r="591" spans="1:2" x14ac:dyDescent="0.35">
      <c r="A591" s="4" t="s">
        <v>169</v>
      </c>
      <c r="B591" s="85" t="s">
        <v>171</v>
      </c>
    </row>
    <row r="592" spans="1:2" x14ac:dyDescent="0.35">
      <c r="A592" s="4" t="s">
        <v>172</v>
      </c>
      <c r="B592" s="85" t="s">
        <v>278</v>
      </c>
    </row>
    <row r="593" spans="1:2" x14ac:dyDescent="0.35">
      <c r="A593" s="4" t="s">
        <v>174</v>
      </c>
      <c r="B593" s="91" t="s">
        <v>175</v>
      </c>
    </row>
    <row r="594" spans="1:2" x14ac:dyDescent="0.35">
      <c r="A594" s="4" t="s">
        <v>176</v>
      </c>
      <c r="B594" s="85" t="s">
        <v>214</v>
      </c>
    </row>
    <row r="595" spans="1:2" x14ac:dyDescent="0.35">
      <c r="A595" s="4" t="s">
        <v>178</v>
      </c>
      <c r="B595" s="85" t="s">
        <v>232</v>
      </c>
    </row>
    <row r="596" spans="1:2" x14ac:dyDescent="0.35">
      <c r="A596" s="4" t="s">
        <v>180</v>
      </c>
      <c r="B596" s="85" t="s">
        <v>233</v>
      </c>
    </row>
    <row r="597" spans="1:2" x14ac:dyDescent="0.35">
      <c r="A597" s="4" t="s">
        <v>182</v>
      </c>
      <c r="B597" s="91" t="s">
        <v>264</v>
      </c>
    </row>
    <row r="598" spans="1:2" x14ac:dyDescent="0.35">
      <c r="A598" s="4" t="s">
        <v>184</v>
      </c>
      <c r="B598" s="90">
        <v>78000</v>
      </c>
    </row>
    <row r="599" spans="1:2" x14ac:dyDescent="0.35">
      <c r="A599" s="4" t="s">
        <v>185</v>
      </c>
      <c r="B599" s="91" t="s">
        <v>243</v>
      </c>
    </row>
    <row r="600" spans="1:2" x14ac:dyDescent="0.35">
      <c r="A600" s="4" t="s">
        <v>187</v>
      </c>
      <c r="B600" s="93" t="s">
        <v>272</v>
      </c>
    </row>
    <row r="603" spans="1:2" x14ac:dyDescent="0.35">
      <c r="B603" s="74"/>
    </row>
    <row r="604" spans="1:2" x14ac:dyDescent="0.35">
      <c r="B604" s="71"/>
    </row>
    <row r="605" spans="1:2" x14ac:dyDescent="0.35">
      <c r="B605" s="71"/>
    </row>
    <row r="606" spans="1:2" x14ac:dyDescent="0.35">
      <c r="B606" s="71"/>
    </row>
    <row r="607" spans="1:2" x14ac:dyDescent="0.35">
      <c r="B607" s="82" t="s">
        <v>279</v>
      </c>
    </row>
    <row r="608" spans="1:2" x14ac:dyDescent="0.35">
      <c r="B608" s="78"/>
    </row>
    <row r="609" spans="1:2" x14ac:dyDescent="0.35">
      <c r="A609" s="4" t="s">
        <v>145</v>
      </c>
      <c r="B609" s="92" t="s">
        <v>12</v>
      </c>
    </row>
    <row r="610" spans="1:2" x14ac:dyDescent="0.35">
      <c r="A610" s="4" t="s">
        <v>147</v>
      </c>
      <c r="B610" s="91" t="s">
        <v>249</v>
      </c>
    </row>
    <row r="611" spans="1:2" x14ac:dyDescent="0.35">
      <c r="A611" s="4" t="s">
        <v>149</v>
      </c>
      <c r="B611" s="91">
        <v>6</v>
      </c>
    </row>
    <row r="612" spans="1:2" x14ac:dyDescent="0.35">
      <c r="A612" s="4" t="s">
        <v>150</v>
      </c>
      <c r="B612" s="91">
        <v>12.7</v>
      </c>
    </row>
    <row r="613" spans="1:2" x14ac:dyDescent="0.35">
      <c r="A613" s="4" t="s">
        <v>152</v>
      </c>
      <c r="B613" s="91" t="s">
        <v>251</v>
      </c>
    </row>
    <row r="614" spans="1:2" x14ac:dyDescent="0.35">
      <c r="A614" s="4" t="s">
        <v>154</v>
      </c>
      <c r="B614" s="91" t="s">
        <v>252</v>
      </c>
    </row>
    <row r="615" spans="1:2" x14ac:dyDescent="0.35">
      <c r="A615" s="4" t="s">
        <v>156</v>
      </c>
      <c r="B615" s="91" t="s">
        <v>227</v>
      </c>
    </row>
    <row r="616" spans="1:2" x14ac:dyDescent="0.35">
      <c r="A616" s="4" t="s">
        <v>158</v>
      </c>
      <c r="B616" s="91" t="s">
        <v>159</v>
      </c>
    </row>
    <row r="617" spans="1:2" x14ac:dyDescent="0.35">
      <c r="A617" s="4" t="s">
        <v>160</v>
      </c>
      <c r="B617" s="91" t="s">
        <v>241</v>
      </c>
    </row>
    <row r="618" spans="1:2" x14ac:dyDescent="0.35">
      <c r="A618" s="4" t="s">
        <v>162</v>
      </c>
      <c r="B618" s="91" t="s">
        <v>63</v>
      </c>
    </row>
    <row r="619" spans="1:2" x14ac:dyDescent="0.35">
      <c r="A619" s="4" t="s">
        <v>164</v>
      </c>
      <c r="B619" s="91" t="s">
        <v>262</v>
      </c>
    </row>
    <row r="620" spans="1:2" x14ac:dyDescent="0.35">
      <c r="A620" s="4" t="s">
        <v>166</v>
      </c>
      <c r="B620" s="91" t="s">
        <v>200</v>
      </c>
    </row>
    <row r="621" spans="1:2" x14ac:dyDescent="0.35">
      <c r="A621" s="4" t="s">
        <v>169</v>
      </c>
      <c r="B621" s="85" t="s">
        <v>171</v>
      </c>
    </row>
    <row r="622" spans="1:2" x14ac:dyDescent="0.35">
      <c r="A622" s="4" t="s">
        <v>172</v>
      </c>
      <c r="B622" s="85" t="s">
        <v>263</v>
      </c>
    </row>
    <row r="623" spans="1:2" x14ac:dyDescent="0.35">
      <c r="A623" s="4" t="s">
        <v>174</v>
      </c>
      <c r="B623" s="91" t="s">
        <v>175</v>
      </c>
    </row>
    <row r="624" spans="1:2" x14ac:dyDescent="0.35">
      <c r="A624" s="4" t="s">
        <v>176</v>
      </c>
      <c r="B624" s="85" t="s">
        <v>214</v>
      </c>
    </row>
    <row r="625" spans="1:2" x14ac:dyDescent="0.35">
      <c r="A625" s="4" t="s">
        <v>178</v>
      </c>
      <c r="B625" s="85" t="s">
        <v>232</v>
      </c>
    </row>
    <row r="626" spans="1:2" x14ac:dyDescent="0.35">
      <c r="A626" s="4" t="s">
        <v>180</v>
      </c>
      <c r="B626" s="85" t="s">
        <v>233</v>
      </c>
    </row>
    <row r="627" spans="1:2" x14ac:dyDescent="0.35">
      <c r="A627" s="4" t="s">
        <v>182</v>
      </c>
      <c r="B627" s="91" t="s">
        <v>264</v>
      </c>
    </row>
    <row r="628" spans="1:2" x14ac:dyDescent="0.35">
      <c r="A628" s="4" t="s">
        <v>184</v>
      </c>
      <c r="B628" s="90">
        <v>78000</v>
      </c>
    </row>
    <row r="629" spans="1:2" x14ac:dyDescent="0.35">
      <c r="A629" s="4" t="s">
        <v>185</v>
      </c>
      <c r="B629" s="91" t="s">
        <v>243</v>
      </c>
    </row>
    <row r="630" spans="1:2" x14ac:dyDescent="0.35">
      <c r="A630" s="4" t="s">
        <v>187</v>
      </c>
      <c r="B630" s="93" t="s">
        <v>280</v>
      </c>
    </row>
    <row r="633" spans="1:2" x14ac:dyDescent="0.35">
      <c r="B633" s="74"/>
    </row>
    <row r="634" spans="1:2" x14ac:dyDescent="0.35">
      <c r="B634" s="71"/>
    </row>
    <row r="635" spans="1:2" x14ac:dyDescent="0.35">
      <c r="B635" s="71"/>
    </row>
    <row r="636" spans="1:2" x14ac:dyDescent="0.35">
      <c r="B636" s="71"/>
    </row>
    <row r="637" spans="1:2" x14ac:dyDescent="0.35">
      <c r="B637" s="82" t="s">
        <v>281</v>
      </c>
    </row>
    <row r="638" spans="1:2" x14ac:dyDescent="0.35">
      <c r="B638" s="78"/>
    </row>
    <row r="639" spans="1:2" x14ac:dyDescent="0.35">
      <c r="A639" s="4" t="s">
        <v>145</v>
      </c>
      <c r="B639" s="92" t="s">
        <v>12</v>
      </c>
    </row>
    <row r="640" spans="1:2" x14ac:dyDescent="0.35">
      <c r="A640" s="4" t="s">
        <v>147</v>
      </c>
      <c r="B640" s="91" t="s">
        <v>258</v>
      </c>
    </row>
    <row r="641" spans="1:2" x14ac:dyDescent="0.35">
      <c r="A641" s="4" t="s">
        <v>149</v>
      </c>
      <c r="B641" s="91">
        <v>6</v>
      </c>
    </row>
    <row r="642" spans="1:2" x14ac:dyDescent="0.35">
      <c r="A642" s="4" t="s">
        <v>150</v>
      </c>
      <c r="B642" s="91">
        <v>12.7</v>
      </c>
    </row>
    <row r="643" spans="1:2" x14ac:dyDescent="0.35">
      <c r="A643" s="4" t="s">
        <v>152</v>
      </c>
      <c r="B643" s="91" t="s">
        <v>259</v>
      </c>
    </row>
    <row r="644" spans="1:2" x14ac:dyDescent="0.35">
      <c r="A644" s="4" t="s">
        <v>154</v>
      </c>
      <c r="B644" s="91" t="s">
        <v>260</v>
      </c>
    </row>
    <row r="645" spans="1:2" x14ac:dyDescent="0.35">
      <c r="A645" s="4" t="s">
        <v>156</v>
      </c>
      <c r="B645" s="91" t="s">
        <v>227</v>
      </c>
    </row>
    <row r="646" spans="1:2" x14ac:dyDescent="0.35">
      <c r="A646" s="4" t="s">
        <v>158</v>
      </c>
      <c r="B646" s="91" t="s">
        <v>159</v>
      </c>
    </row>
    <row r="647" spans="1:2" x14ac:dyDescent="0.35">
      <c r="A647" s="4" t="s">
        <v>160</v>
      </c>
      <c r="B647" s="91" t="s">
        <v>241</v>
      </c>
    </row>
    <row r="648" spans="1:2" x14ac:dyDescent="0.35">
      <c r="A648" s="4" t="s">
        <v>162</v>
      </c>
      <c r="B648" s="91" t="s">
        <v>63</v>
      </c>
    </row>
    <row r="649" spans="1:2" x14ac:dyDescent="0.35">
      <c r="A649" s="4" t="s">
        <v>164</v>
      </c>
      <c r="B649" s="91" t="s">
        <v>262</v>
      </c>
    </row>
    <row r="650" spans="1:2" x14ac:dyDescent="0.35">
      <c r="A650" s="4" t="s">
        <v>166</v>
      </c>
      <c r="B650" s="91" t="s">
        <v>200</v>
      </c>
    </row>
    <row r="651" spans="1:2" x14ac:dyDescent="0.35">
      <c r="A651" s="4" t="s">
        <v>169</v>
      </c>
      <c r="B651" s="85" t="s">
        <v>171</v>
      </c>
    </row>
    <row r="652" spans="1:2" x14ac:dyDescent="0.35">
      <c r="A652" s="4" t="s">
        <v>172</v>
      </c>
      <c r="B652" s="85" t="s">
        <v>263</v>
      </c>
    </row>
    <row r="653" spans="1:2" x14ac:dyDescent="0.35">
      <c r="A653" s="4" t="s">
        <v>174</v>
      </c>
      <c r="B653" s="91" t="s">
        <v>175</v>
      </c>
    </row>
    <row r="654" spans="1:2" x14ac:dyDescent="0.35">
      <c r="A654" s="4" t="s">
        <v>176</v>
      </c>
      <c r="B654" s="85" t="s">
        <v>214</v>
      </c>
    </row>
    <row r="655" spans="1:2" x14ac:dyDescent="0.35">
      <c r="A655" s="4" t="s">
        <v>178</v>
      </c>
      <c r="B655" s="85" t="s">
        <v>232</v>
      </c>
    </row>
    <row r="656" spans="1:2" x14ac:dyDescent="0.35">
      <c r="A656" s="4" t="s">
        <v>180</v>
      </c>
      <c r="B656" s="85" t="s">
        <v>233</v>
      </c>
    </row>
    <row r="657" spans="1:2" x14ac:dyDescent="0.35">
      <c r="A657" s="4" t="s">
        <v>182</v>
      </c>
      <c r="B657" s="91" t="s">
        <v>264</v>
      </c>
    </row>
    <row r="658" spans="1:2" x14ac:dyDescent="0.35">
      <c r="A658" s="4" t="s">
        <v>184</v>
      </c>
      <c r="B658" s="90">
        <v>78000</v>
      </c>
    </row>
    <row r="659" spans="1:2" x14ac:dyDescent="0.35">
      <c r="A659" s="4" t="s">
        <v>185</v>
      </c>
      <c r="B659" s="91" t="s">
        <v>243</v>
      </c>
    </row>
    <row r="660" spans="1:2" x14ac:dyDescent="0.35">
      <c r="A660" s="4" t="s">
        <v>187</v>
      </c>
      <c r="B660" s="93" t="s">
        <v>280</v>
      </c>
    </row>
    <row r="664" spans="1:2" x14ac:dyDescent="0.35">
      <c r="B664" s="74"/>
    </row>
    <row r="665" spans="1:2" x14ac:dyDescent="0.35">
      <c r="B665" s="71"/>
    </row>
    <row r="666" spans="1:2" x14ac:dyDescent="0.35">
      <c r="B666" s="71"/>
    </row>
    <row r="667" spans="1:2" x14ac:dyDescent="0.35">
      <c r="B667" s="71"/>
    </row>
    <row r="668" spans="1:2" x14ac:dyDescent="0.35">
      <c r="B668" s="82" t="s">
        <v>282</v>
      </c>
    </row>
    <row r="669" spans="1:2" x14ac:dyDescent="0.35">
      <c r="B669" s="78"/>
    </row>
    <row r="670" spans="1:2" x14ac:dyDescent="0.35">
      <c r="A670" s="4" t="s">
        <v>145</v>
      </c>
      <c r="B670" s="92" t="s">
        <v>12</v>
      </c>
    </row>
    <row r="671" spans="1:2" x14ac:dyDescent="0.35">
      <c r="A671" s="4" t="s">
        <v>147</v>
      </c>
      <c r="B671" s="91" t="s">
        <v>275</v>
      </c>
    </row>
    <row r="672" spans="1:2" x14ac:dyDescent="0.35">
      <c r="A672" s="4" t="s">
        <v>149</v>
      </c>
      <c r="B672" s="91">
        <v>6</v>
      </c>
    </row>
    <row r="673" spans="1:2" x14ac:dyDescent="0.35">
      <c r="A673" s="4" t="s">
        <v>150</v>
      </c>
      <c r="B673" s="91">
        <v>12.7</v>
      </c>
    </row>
    <row r="674" spans="1:2" x14ac:dyDescent="0.35">
      <c r="A674" s="4" t="s">
        <v>152</v>
      </c>
      <c r="B674" s="91" t="s">
        <v>276</v>
      </c>
    </row>
    <row r="675" spans="1:2" x14ac:dyDescent="0.35">
      <c r="A675" s="4" t="s">
        <v>154</v>
      </c>
      <c r="B675" s="91" t="s">
        <v>277</v>
      </c>
    </row>
    <row r="676" spans="1:2" x14ac:dyDescent="0.35">
      <c r="A676" s="4" t="s">
        <v>156</v>
      </c>
      <c r="B676" s="91" t="s">
        <v>227</v>
      </c>
    </row>
    <row r="677" spans="1:2" x14ac:dyDescent="0.35">
      <c r="A677" s="4" t="s">
        <v>158</v>
      </c>
      <c r="B677" s="91" t="s">
        <v>159</v>
      </c>
    </row>
    <row r="678" spans="1:2" x14ac:dyDescent="0.35">
      <c r="A678" s="4" t="s">
        <v>160</v>
      </c>
      <c r="B678" s="91" t="s">
        <v>241</v>
      </c>
    </row>
    <row r="679" spans="1:2" x14ac:dyDescent="0.35">
      <c r="A679" s="4" t="s">
        <v>162</v>
      </c>
      <c r="B679" s="91" t="s">
        <v>63</v>
      </c>
    </row>
    <row r="680" spans="1:2" x14ac:dyDescent="0.35">
      <c r="A680" s="4" t="s">
        <v>164</v>
      </c>
      <c r="B680" s="91" t="s">
        <v>262</v>
      </c>
    </row>
    <row r="681" spans="1:2" x14ac:dyDescent="0.35">
      <c r="A681" s="4" t="s">
        <v>166</v>
      </c>
      <c r="B681" s="91" t="s">
        <v>200</v>
      </c>
    </row>
    <row r="682" spans="1:2" x14ac:dyDescent="0.35">
      <c r="A682" s="4" t="s">
        <v>169</v>
      </c>
      <c r="B682" s="85" t="s">
        <v>171</v>
      </c>
    </row>
    <row r="683" spans="1:2" x14ac:dyDescent="0.35">
      <c r="A683" s="4" t="s">
        <v>172</v>
      </c>
      <c r="B683" s="85" t="s">
        <v>263</v>
      </c>
    </row>
    <row r="684" spans="1:2" x14ac:dyDescent="0.35">
      <c r="A684" s="4" t="s">
        <v>174</v>
      </c>
      <c r="B684" s="91" t="s">
        <v>175</v>
      </c>
    </row>
    <row r="685" spans="1:2" x14ac:dyDescent="0.35">
      <c r="A685" s="4" t="s">
        <v>176</v>
      </c>
      <c r="B685" s="85" t="s">
        <v>214</v>
      </c>
    </row>
    <row r="686" spans="1:2" x14ac:dyDescent="0.35">
      <c r="A686" s="4" t="s">
        <v>178</v>
      </c>
      <c r="B686" s="85" t="s">
        <v>232</v>
      </c>
    </row>
    <row r="687" spans="1:2" x14ac:dyDescent="0.35">
      <c r="A687" s="4" t="s">
        <v>180</v>
      </c>
      <c r="B687" s="85" t="s">
        <v>233</v>
      </c>
    </row>
    <row r="688" spans="1:2" x14ac:dyDescent="0.35">
      <c r="A688" s="4" t="s">
        <v>182</v>
      </c>
      <c r="B688" s="91" t="s">
        <v>264</v>
      </c>
    </row>
    <row r="689" spans="1:2" x14ac:dyDescent="0.35">
      <c r="A689" s="4" t="s">
        <v>184</v>
      </c>
      <c r="B689" s="90">
        <v>78000</v>
      </c>
    </row>
    <row r="690" spans="1:2" x14ac:dyDescent="0.35">
      <c r="A690" s="4" t="s">
        <v>185</v>
      </c>
      <c r="B690" s="91" t="s">
        <v>243</v>
      </c>
    </row>
    <row r="691" spans="1:2" x14ac:dyDescent="0.35">
      <c r="A691" s="4" t="s">
        <v>187</v>
      </c>
      <c r="B691" s="93" t="s">
        <v>280</v>
      </c>
    </row>
    <row r="694" spans="1:2" x14ac:dyDescent="0.35">
      <c r="B694" s="74"/>
    </row>
    <row r="695" spans="1:2" x14ac:dyDescent="0.35">
      <c r="B695" s="71"/>
    </row>
    <row r="696" spans="1:2" x14ac:dyDescent="0.35">
      <c r="B696" s="71"/>
    </row>
    <row r="697" spans="1:2" x14ac:dyDescent="0.35">
      <c r="B697" s="71"/>
    </row>
    <row r="698" spans="1:2" x14ac:dyDescent="0.35">
      <c r="B698" s="82" t="s">
        <v>283</v>
      </c>
    </row>
    <row r="699" spans="1:2" x14ac:dyDescent="0.35">
      <c r="B699" s="78"/>
    </row>
    <row r="700" spans="1:2" x14ac:dyDescent="0.35">
      <c r="A700" s="4" t="s">
        <v>145</v>
      </c>
      <c r="B700" s="92" t="s">
        <v>255</v>
      </c>
    </row>
    <row r="701" spans="1:2" x14ac:dyDescent="0.35">
      <c r="A701" s="4" t="s">
        <v>147</v>
      </c>
      <c r="B701" s="91" t="s">
        <v>258</v>
      </c>
    </row>
    <row r="702" spans="1:2" x14ac:dyDescent="0.35">
      <c r="A702" s="4" t="s">
        <v>149</v>
      </c>
      <c r="B702" s="91">
        <v>6</v>
      </c>
    </row>
    <row r="703" spans="1:2" x14ac:dyDescent="0.35">
      <c r="A703" s="4" t="s">
        <v>150</v>
      </c>
      <c r="B703" s="91">
        <v>12.7</v>
      </c>
    </row>
    <row r="704" spans="1:2" x14ac:dyDescent="0.35">
      <c r="A704" s="4" t="s">
        <v>152</v>
      </c>
      <c r="B704" s="91" t="s">
        <v>259</v>
      </c>
    </row>
    <row r="705" spans="1:2" x14ac:dyDescent="0.35">
      <c r="A705" s="4" t="s">
        <v>154</v>
      </c>
      <c r="B705" s="91" t="s">
        <v>260</v>
      </c>
    </row>
    <row r="706" spans="1:2" x14ac:dyDescent="0.35">
      <c r="A706" s="4" t="s">
        <v>156</v>
      </c>
      <c r="B706" s="91" t="s">
        <v>284</v>
      </c>
    </row>
    <row r="707" spans="1:2" x14ac:dyDescent="0.35">
      <c r="A707" s="4" t="s">
        <v>158</v>
      </c>
      <c r="B707" s="91" t="s">
        <v>285</v>
      </c>
    </row>
    <row r="708" spans="1:2" x14ac:dyDescent="0.35">
      <c r="A708" s="4" t="s">
        <v>160</v>
      </c>
      <c r="B708" s="91" t="s">
        <v>241</v>
      </c>
    </row>
    <row r="709" spans="1:2" x14ac:dyDescent="0.35">
      <c r="A709" s="4" t="s">
        <v>162</v>
      </c>
      <c r="B709" s="91" t="s">
        <v>286</v>
      </c>
    </row>
    <row r="710" spans="1:2" x14ac:dyDescent="0.35">
      <c r="A710" s="4" t="s">
        <v>164</v>
      </c>
      <c r="B710" s="91" t="s">
        <v>287</v>
      </c>
    </row>
    <row r="711" spans="1:2" x14ac:dyDescent="0.35">
      <c r="A711" s="4" t="s">
        <v>166</v>
      </c>
      <c r="B711" s="91" t="s">
        <v>167</v>
      </c>
    </row>
    <row r="712" spans="1:2" x14ac:dyDescent="0.35">
      <c r="A712" s="4" t="s">
        <v>169</v>
      </c>
      <c r="B712" s="85" t="s">
        <v>171</v>
      </c>
    </row>
    <row r="713" spans="1:2" x14ac:dyDescent="0.35">
      <c r="A713" s="4" t="s">
        <v>172</v>
      </c>
      <c r="B713" s="85" t="s">
        <v>288</v>
      </c>
    </row>
    <row r="714" spans="1:2" x14ac:dyDescent="0.35">
      <c r="A714" s="4" t="s">
        <v>174</v>
      </c>
      <c r="B714" s="79" t="s">
        <v>175</v>
      </c>
    </row>
    <row r="715" spans="1:2" x14ac:dyDescent="0.35">
      <c r="A715" s="4" t="s">
        <v>176</v>
      </c>
      <c r="B715" s="85" t="s">
        <v>214</v>
      </c>
    </row>
    <row r="716" spans="1:2" x14ac:dyDescent="0.35">
      <c r="A716" s="4" t="s">
        <v>178</v>
      </c>
      <c r="B716" s="91" t="s">
        <v>232</v>
      </c>
    </row>
    <row r="717" spans="1:2" x14ac:dyDescent="0.35">
      <c r="A717" s="4" t="s">
        <v>180</v>
      </c>
      <c r="B717" s="91" t="s">
        <v>233</v>
      </c>
    </row>
    <row r="718" spans="1:2" x14ac:dyDescent="0.35">
      <c r="A718" s="4" t="s">
        <v>182</v>
      </c>
      <c r="B718" s="91" t="s">
        <v>289</v>
      </c>
    </row>
    <row r="719" spans="1:2" x14ac:dyDescent="0.35">
      <c r="A719" s="4" t="s">
        <v>184</v>
      </c>
      <c r="B719" s="90">
        <v>78000</v>
      </c>
    </row>
    <row r="720" spans="1:2" x14ac:dyDescent="0.35">
      <c r="A720" s="4" t="s">
        <v>185</v>
      </c>
      <c r="B720" s="91" t="s">
        <v>243</v>
      </c>
    </row>
    <row r="721" spans="1:2" x14ac:dyDescent="0.35">
      <c r="A721" s="4" t="s">
        <v>187</v>
      </c>
      <c r="B721" s="93" t="s">
        <v>290</v>
      </c>
    </row>
    <row r="724" spans="1:2" x14ac:dyDescent="0.35">
      <c r="B724" s="74"/>
    </row>
    <row r="725" spans="1:2" x14ac:dyDescent="0.35">
      <c r="B725" s="71"/>
    </row>
    <row r="726" spans="1:2" x14ac:dyDescent="0.35">
      <c r="B726" s="71"/>
    </row>
    <row r="727" spans="1:2" x14ac:dyDescent="0.35">
      <c r="B727" s="71"/>
    </row>
    <row r="728" spans="1:2" x14ac:dyDescent="0.35">
      <c r="B728" s="82" t="s">
        <v>291</v>
      </c>
    </row>
    <row r="729" spans="1:2" x14ac:dyDescent="0.35">
      <c r="B729" s="78"/>
    </row>
    <row r="730" spans="1:2" x14ac:dyDescent="0.35">
      <c r="A730" s="4" t="s">
        <v>145</v>
      </c>
      <c r="B730" s="92" t="s">
        <v>255</v>
      </c>
    </row>
    <row r="731" spans="1:2" x14ac:dyDescent="0.35">
      <c r="A731" s="4" t="s">
        <v>147</v>
      </c>
      <c r="B731" s="91" t="s">
        <v>275</v>
      </c>
    </row>
    <row r="732" spans="1:2" x14ac:dyDescent="0.35">
      <c r="A732" s="4" t="s">
        <v>149</v>
      </c>
      <c r="B732" s="91">
        <v>6</v>
      </c>
    </row>
    <row r="733" spans="1:2" x14ac:dyDescent="0.35">
      <c r="A733" s="4" t="s">
        <v>150</v>
      </c>
      <c r="B733" s="91">
        <v>12.7</v>
      </c>
    </row>
    <row r="734" spans="1:2" x14ac:dyDescent="0.35">
      <c r="A734" s="4" t="s">
        <v>152</v>
      </c>
      <c r="B734" s="91" t="s">
        <v>276</v>
      </c>
    </row>
    <row r="735" spans="1:2" x14ac:dyDescent="0.35">
      <c r="A735" s="4" t="s">
        <v>154</v>
      </c>
      <c r="B735" s="91" t="s">
        <v>277</v>
      </c>
    </row>
    <row r="736" spans="1:2" x14ac:dyDescent="0.35">
      <c r="A736" s="4" t="s">
        <v>156</v>
      </c>
      <c r="B736" s="91" t="s">
        <v>227</v>
      </c>
    </row>
    <row r="737" spans="1:2" x14ac:dyDescent="0.35">
      <c r="A737" s="4" t="s">
        <v>158</v>
      </c>
      <c r="B737" s="91" t="s">
        <v>159</v>
      </c>
    </row>
    <row r="738" spans="1:2" x14ac:dyDescent="0.35">
      <c r="A738" s="4" t="s">
        <v>160</v>
      </c>
      <c r="B738" s="91" t="s">
        <v>241</v>
      </c>
    </row>
    <row r="739" spans="1:2" x14ac:dyDescent="0.35">
      <c r="A739" s="4" t="s">
        <v>162</v>
      </c>
      <c r="B739" s="91" t="s">
        <v>292</v>
      </c>
    </row>
    <row r="740" spans="1:2" x14ac:dyDescent="0.35">
      <c r="A740" s="4" t="s">
        <v>164</v>
      </c>
      <c r="B740" s="91" t="s">
        <v>287</v>
      </c>
    </row>
    <row r="741" spans="1:2" x14ac:dyDescent="0.35">
      <c r="A741" s="4" t="s">
        <v>166</v>
      </c>
      <c r="B741" s="91" t="s">
        <v>293</v>
      </c>
    </row>
    <row r="742" spans="1:2" x14ac:dyDescent="0.35">
      <c r="A742" s="4" t="s">
        <v>169</v>
      </c>
      <c r="B742" s="85" t="s">
        <v>171</v>
      </c>
    </row>
    <row r="743" spans="1:2" x14ac:dyDescent="0.35">
      <c r="A743" s="4" t="s">
        <v>172</v>
      </c>
      <c r="B743" s="85" t="s">
        <v>278</v>
      </c>
    </row>
    <row r="744" spans="1:2" x14ac:dyDescent="0.35">
      <c r="A744" s="4" t="s">
        <v>174</v>
      </c>
      <c r="B744" s="91" t="s">
        <v>175</v>
      </c>
    </row>
    <row r="745" spans="1:2" x14ac:dyDescent="0.35">
      <c r="A745" s="4" t="s">
        <v>176</v>
      </c>
      <c r="B745" s="85" t="s">
        <v>214</v>
      </c>
    </row>
    <row r="746" spans="1:2" x14ac:dyDescent="0.35">
      <c r="A746" s="4" t="s">
        <v>178</v>
      </c>
      <c r="B746" s="85" t="s">
        <v>232</v>
      </c>
    </row>
    <row r="747" spans="1:2" x14ac:dyDescent="0.35">
      <c r="A747" s="4" t="s">
        <v>180</v>
      </c>
      <c r="B747" s="85" t="s">
        <v>233</v>
      </c>
    </row>
    <row r="748" spans="1:2" x14ac:dyDescent="0.35">
      <c r="A748" s="4" t="s">
        <v>182</v>
      </c>
      <c r="B748" s="91" t="s">
        <v>294</v>
      </c>
    </row>
    <row r="749" spans="1:2" x14ac:dyDescent="0.35">
      <c r="A749" s="4" t="s">
        <v>184</v>
      </c>
      <c r="B749" s="90">
        <v>78000</v>
      </c>
    </row>
    <row r="750" spans="1:2" x14ac:dyDescent="0.35">
      <c r="A750" s="4" t="s">
        <v>185</v>
      </c>
      <c r="B750" s="91" t="s">
        <v>243</v>
      </c>
    </row>
    <row r="751" spans="1:2" x14ac:dyDescent="0.35">
      <c r="A751" s="4" t="s">
        <v>187</v>
      </c>
      <c r="B751" s="93" t="s">
        <v>290</v>
      </c>
    </row>
    <row r="754" spans="1:2" x14ac:dyDescent="0.35">
      <c r="B754" s="74"/>
    </row>
    <row r="755" spans="1:2" x14ac:dyDescent="0.35">
      <c r="B755" s="71"/>
    </row>
    <row r="756" spans="1:2" x14ac:dyDescent="0.35">
      <c r="B756" s="71"/>
    </row>
    <row r="757" spans="1:2" x14ac:dyDescent="0.35">
      <c r="B757" s="71"/>
    </row>
    <row r="758" spans="1:2" x14ac:dyDescent="0.35">
      <c r="B758" s="82" t="s">
        <v>295</v>
      </c>
    </row>
    <row r="759" spans="1:2" x14ac:dyDescent="0.35">
      <c r="B759" s="78"/>
    </row>
    <row r="760" spans="1:2" x14ac:dyDescent="0.35">
      <c r="A760" s="4" t="s">
        <v>145</v>
      </c>
      <c r="B760" s="92" t="s">
        <v>296</v>
      </c>
    </row>
    <row r="761" spans="1:2" x14ac:dyDescent="0.35">
      <c r="A761" s="4" t="s">
        <v>147</v>
      </c>
      <c r="B761" s="91" t="s">
        <v>297</v>
      </c>
    </row>
    <row r="762" spans="1:2" x14ac:dyDescent="0.35">
      <c r="A762" s="4" t="s">
        <v>149</v>
      </c>
      <c r="B762" s="91">
        <v>6</v>
      </c>
    </row>
    <row r="763" spans="1:2" x14ac:dyDescent="0.35">
      <c r="A763" s="4" t="s">
        <v>150</v>
      </c>
      <c r="B763" s="91">
        <v>12.7</v>
      </c>
    </row>
    <row r="764" spans="1:2" x14ac:dyDescent="0.35">
      <c r="A764" s="4" t="s">
        <v>152</v>
      </c>
      <c r="B764" s="91" t="s">
        <v>298</v>
      </c>
    </row>
    <row r="765" spans="1:2" x14ac:dyDescent="0.35">
      <c r="A765" s="4" t="s">
        <v>154</v>
      </c>
      <c r="B765" s="91" t="s">
        <v>299</v>
      </c>
    </row>
    <row r="766" spans="1:2" x14ac:dyDescent="0.35">
      <c r="A766" s="4" t="s">
        <v>156</v>
      </c>
      <c r="B766" s="91" t="s">
        <v>227</v>
      </c>
    </row>
    <row r="767" spans="1:2" x14ac:dyDescent="0.35">
      <c r="A767" s="4" t="s">
        <v>158</v>
      </c>
      <c r="B767" s="91" t="s">
        <v>159</v>
      </c>
    </row>
    <row r="768" spans="1:2" x14ac:dyDescent="0.35">
      <c r="A768" s="4" t="s">
        <v>160</v>
      </c>
      <c r="B768" s="91" t="s">
        <v>241</v>
      </c>
    </row>
    <row r="769" spans="1:2" x14ac:dyDescent="0.35">
      <c r="A769" s="4" t="s">
        <v>162</v>
      </c>
      <c r="B769" s="91" t="s">
        <v>292</v>
      </c>
    </row>
    <row r="770" spans="1:2" x14ac:dyDescent="0.35">
      <c r="A770" s="4" t="s">
        <v>164</v>
      </c>
      <c r="B770" s="91" t="s">
        <v>287</v>
      </c>
    </row>
    <row r="771" spans="1:2" x14ac:dyDescent="0.35">
      <c r="A771" s="4" t="s">
        <v>166</v>
      </c>
      <c r="B771" s="91" t="s">
        <v>293</v>
      </c>
    </row>
    <row r="772" spans="1:2" x14ac:dyDescent="0.35">
      <c r="A772" s="4" t="s">
        <v>169</v>
      </c>
      <c r="B772" s="85" t="s">
        <v>171</v>
      </c>
    </row>
    <row r="773" spans="1:2" x14ac:dyDescent="0.35">
      <c r="A773" s="4" t="s">
        <v>172</v>
      </c>
      <c r="B773" s="85" t="s">
        <v>278</v>
      </c>
    </row>
    <row r="774" spans="1:2" x14ac:dyDescent="0.35">
      <c r="A774" s="4" t="s">
        <v>174</v>
      </c>
      <c r="B774" s="91" t="s">
        <v>175</v>
      </c>
    </row>
    <row r="775" spans="1:2" x14ac:dyDescent="0.35">
      <c r="A775" s="4" t="s">
        <v>176</v>
      </c>
      <c r="B775" s="85" t="s">
        <v>214</v>
      </c>
    </row>
    <row r="776" spans="1:2" x14ac:dyDescent="0.35">
      <c r="A776" s="4" t="s">
        <v>178</v>
      </c>
      <c r="B776" s="85" t="s">
        <v>232</v>
      </c>
    </row>
    <row r="777" spans="1:2" x14ac:dyDescent="0.35">
      <c r="A777" s="4" t="s">
        <v>180</v>
      </c>
      <c r="B777" s="85" t="s">
        <v>233</v>
      </c>
    </row>
    <row r="778" spans="1:2" x14ac:dyDescent="0.35">
      <c r="A778" s="4" t="s">
        <v>182</v>
      </c>
      <c r="B778" s="91" t="s">
        <v>294</v>
      </c>
    </row>
    <row r="779" spans="1:2" x14ac:dyDescent="0.35">
      <c r="A779" s="4" t="s">
        <v>184</v>
      </c>
      <c r="B779" s="90">
        <v>78000</v>
      </c>
    </row>
    <row r="780" spans="1:2" x14ac:dyDescent="0.35">
      <c r="A780" s="4" t="s">
        <v>185</v>
      </c>
      <c r="B780" s="91" t="s">
        <v>243</v>
      </c>
    </row>
    <row r="781" spans="1:2" x14ac:dyDescent="0.35">
      <c r="A781" s="4" t="s">
        <v>187</v>
      </c>
      <c r="B781" s="93" t="s">
        <v>290</v>
      </c>
    </row>
    <row r="784" spans="1:2" x14ac:dyDescent="0.35">
      <c r="B784" s="74"/>
    </row>
    <row r="785" spans="1:2" x14ac:dyDescent="0.35">
      <c r="B785" s="71"/>
    </row>
    <row r="786" spans="1:2" x14ac:dyDescent="0.35">
      <c r="B786" s="71"/>
    </row>
    <row r="787" spans="1:2" x14ac:dyDescent="0.35">
      <c r="B787" s="71"/>
    </row>
    <row r="788" spans="1:2" x14ac:dyDescent="0.35">
      <c r="B788" s="82" t="s">
        <v>300</v>
      </c>
    </row>
    <row r="789" spans="1:2" x14ac:dyDescent="0.35">
      <c r="B789" s="78"/>
    </row>
    <row r="790" spans="1:2" x14ac:dyDescent="0.35">
      <c r="A790" s="4" t="s">
        <v>145</v>
      </c>
      <c r="B790" s="92" t="s">
        <v>12</v>
      </c>
    </row>
    <row r="791" spans="1:2" x14ac:dyDescent="0.35">
      <c r="A791" s="4" t="s">
        <v>147</v>
      </c>
      <c r="B791" s="91" t="s">
        <v>258</v>
      </c>
    </row>
    <row r="792" spans="1:2" x14ac:dyDescent="0.35">
      <c r="A792" s="4" t="s">
        <v>149</v>
      </c>
      <c r="B792" s="91">
        <v>6</v>
      </c>
    </row>
    <row r="793" spans="1:2" x14ac:dyDescent="0.35">
      <c r="A793" s="4" t="s">
        <v>150</v>
      </c>
      <c r="B793" s="91">
        <v>12.7</v>
      </c>
    </row>
    <row r="794" spans="1:2" x14ac:dyDescent="0.35">
      <c r="A794" s="4" t="s">
        <v>152</v>
      </c>
      <c r="B794" s="91" t="s">
        <v>259</v>
      </c>
    </row>
    <row r="795" spans="1:2" x14ac:dyDescent="0.35">
      <c r="A795" s="4" t="s">
        <v>154</v>
      </c>
      <c r="B795" s="91" t="s">
        <v>260</v>
      </c>
    </row>
    <row r="796" spans="1:2" x14ac:dyDescent="0.35">
      <c r="A796" s="4" t="s">
        <v>156</v>
      </c>
      <c r="B796" s="91" t="s">
        <v>284</v>
      </c>
    </row>
    <row r="797" spans="1:2" x14ac:dyDescent="0.35">
      <c r="A797" s="4" t="s">
        <v>158</v>
      </c>
      <c r="B797" s="91" t="s">
        <v>285</v>
      </c>
    </row>
    <row r="798" spans="1:2" x14ac:dyDescent="0.35">
      <c r="A798" s="4" t="s">
        <v>160</v>
      </c>
      <c r="B798" s="91" t="s">
        <v>241</v>
      </c>
    </row>
    <row r="799" spans="1:2" x14ac:dyDescent="0.35">
      <c r="A799" s="4" t="s">
        <v>162</v>
      </c>
      <c r="B799" s="91" t="s">
        <v>286</v>
      </c>
    </row>
    <row r="800" spans="1:2" x14ac:dyDescent="0.35">
      <c r="A800" s="4" t="s">
        <v>164</v>
      </c>
      <c r="B800" s="91" t="s">
        <v>287</v>
      </c>
    </row>
    <row r="801" spans="1:2" x14ac:dyDescent="0.35">
      <c r="A801" s="4" t="s">
        <v>166</v>
      </c>
      <c r="B801" s="91" t="s">
        <v>167</v>
      </c>
    </row>
    <row r="802" spans="1:2" x14ac:dyDescent="0.35">
      <c r="A802" s="4" t="s">
        <v>169</v>
      </c>
      <c r="B802" s="85" t="s">
        <v>171</v>
      </c>
    </row>
    <row r="803" spans="1:2" x14ac:dyDescent="0.35">
      <c r="A803" s="4" t="s">
        <v>172</v>
      </c>
      <c r="B803" s="85" t="s">
        <v>288</v>
      </c>
    </row>
    <row r="804" spans="1:2" x14ac:dyDescent="0.35">
      <c r="A804" s="4" t="s">
        <v>174</v>
      </c>
      <c r="B804" s="79" t="s">
        <v>175</v>
      </c>
    </row>
    <row r="805" spans="1:2" x14ac:dyDescent="0.35">
      <c r="A805" s="4" t="s">
        <v>176</v>
      </c>
      <c r="B805" s="85" t="s">
        <v>214</v>
      </c>
    </row>
    <row r="806" spans="1:2" x14ac:dyDescent="0.35">
      <c r="A806" s="4" t="s">
        <v>178</v>
      </c>
      <c r="B806" s="91" t="s">
        <v>232</v>
      </c>
    </row>
    <row r="807" spans="1:2" x14ac:dyDescent="0.35">
      <c r="A807" s="4" t="s">
        <v>180</v>
      </c>
      <c r="B807" s="91" t="s">
        <v>233</v>
      </c>
    </row>
    <row r="808" spans="1:2" x14ac:dyDescent="0.35">
      <c r="A808" s="4" t="s">
        <v>182</v>
      </c>
      <c r="B808" s="91" t="s">
        <v>289</v>
      </c>
    </row>
    <row r="809" spans="1:2" x14ac:dyDescent="0.35">
      <c r="A809" s="4" t="s">
        <v>184</v>
      </c>
      <c r="B809" s="90">
        <v>78000</v>
      </c>
    </row>
    <row r="810" spans="1:2" x14ac:dyDescent="0.35">
      <c r="A810" s="4" t="s">
        <v>185</v>
      </c>
      <c r="B810" s="91" t="s">
        <v>243</v>
      </c>
    </row>
    <row r="811" spans="1:2" x14ac:dyDescent="0.35">
      <c r="A811" s="4" t="s">
        <v>187</v>
      </c>
      <c r="B811" s="93" t="s">
        <v>301</v>
      </c>
    </row>
    <row r="814" spans="1:2" x14ac:dyDescent="0.35">
      <c r="B814" s="74"/>
    </row>
    <row r="815" spans="1:2" x14ac:dyDescent="0.35">
      <c r="B815" s="71"/>
    </row>
    <row r="816" spans="1:2" x14ac:dyDescent="0.35">
      <c r="B816" s="71"/>
    </row>
    <row r="817" spans="1:2" x14ac:dyDescent="0.35">
      <c r="B817" s="71"/>
    </row>
    <row r="818" spans="1:2" x14ac:dyDescent="0.35">
      <c r="B818" s="82" t="s">
        <v>302</v>
      </c>
    </row>
    <row r="819" spans="1:2" x14ac:dyDescent="0.35">
      <c r="B819" s="78"/>
    </row>
    <row r="820" spans="1:2" x14ac:dyDescent="0.35">
      <c r="A820" s="4" t="s">
        <v>145</v>
      </c>
      <c r="B820" s="92" t="s">
        <v>12</v>
      </c>
    </row>
    <row r="821" spans="1:2" x14ac:dyDescent="0.35">
      <c r="A821" s="4" t="s">
        <v>147</v>
      </c>
      <c r="B821" s="91" t="s">
        <v>275</v>
      </c>
    </row>
    <row r="822" spans="1:2" x14ac:dyDescent="0.35">
      <c r="A822" s="4" t="s">
        <v>149</v>
      </c>
      <c r="B822" s="91">
        <v>6</v>
      </c>
    </row>
    <row r="823" spans="1:2" x14ac:dyDescent="0.35">
      <c r="A823" s="4" t="s">
        <v>150</v>
      </c>
      <c r="B823" s="91">
        <v>12.7</v>
      </c>
    </row>
    <row r="824" spans="1:2" x14ac:dyDescent="0.35">
      <c r="A824" s="4" t="s">
        <v>152</v>
      </c>
      <c r="B824" s="91" t="s">
        <v>276</v>
      </c>
    </row>
    <row r="825" spans="1:2" x14ac:dyDescent="0.35">
      <c r="A825" s="4" t="s">
        <v>154</v>
      </c>
      <c r="B825" s="91" t="s">
        <v>277</v>
      </c>
    </row>
    <row r="826" spans="1:2" x14ac:dyDescent="0.35">
      <c r="A826" s="4" t="s">
        <v>156</v>
      </c>
      <c r="B826" s="91" t="s">
        <v>227</v>
      </c>
    </row>
    <row r="827" spans="1:2" x14ac:dyDescent="0.35">
      <c r="A827" s="4" t="s">
        <v>158</v>
      </c>
      <c r="B827" s="91" t="s">
        <v>159</v>
      </c>
    </row>
    <row r="828" spans="1:2" x14ac:dyDescent="0.35">
      <c r="A828" s="4" t="s">
        <v>160</v>
      </c>
      <c r="B828" s="91" t="s">
        <v>241</v>
      </c>
    </row>
    <row r="829" spans="1:2" x14ac:dyDescent="0.35">
      <c r="A829" s="4" t="s">
        <v>162</v>
      </c>
      <c r="B829" s="91" t="s">
        <v>286</v>
      </c>
    </row>
    <row r="830" spans="1:2" x14ac:dyDescent="0.35">
      <c r="A830" s="4" t="s">
        <v>164</v>
      </c>
      <c r="B830" s="91" t="s">
        <v>287</v>
      </c>
    </row>
    <row r="831" spans="1:2" x14ac:dyDescent="0.35">
      <c r="A831" s="4" t="s">
        <v>166</v>
      </c>
      <c r="B831" s="91" t="s">
        <v>293</v>
      </c>
    </row>
    <row r="832" spans="1:2" x14ac:dyDescent="0.35">
      <c r="A832" s="4" t="s">
        <v>169</v>
      </c>
      <c r="B832" s="85" t="s">
        <v>171</v>
      </c>
    </row>
    <row r="833" spans="1:2" x14ac:dyDescent="0.35">
      <c r="A833" s="4" t="s">
        <v>172</v>
      </c>
      <c r="B833" s="85" t="s">
        <v>278</v>
      </c>
    </row>
    <row r="834" spans="1:2" x14ac:dyDescent="0.35">
      <c r="A834" s="4" t="s">
        <v>174</v>
      </c>
      <c r="B834" s="91" t="s">
        <v>175</v>
      </c>
    </row>
    <row r="835" spans="1:2" x14ac:dyDescent="0.35">
      <c r="A835" s="4" t="s">
        <v>176</v>
      </c>
      <c r="B835" s="85" t="s">
        <v>214</v>
      </c>
    </row>
    <row r="836" spans="1:2" x14ac:dyDescent="0.35">
      <c r="A836" s="4" t="s">
        <v>178</v>
      </c>
      <c r="B836" s="85" t="s">
        <v>232</v>
      </c>
    </row>
    <row r="837" spans="1:2" x14ac:dyDescent="0.35">
      <c r="A837" s="4" t="s">
        <v>180</v>
      </c>
      <c r="B837" s="85" t="s">
        <v>233</v>
      </c>
    </row>
    <row r="838" spans="1:2" x14ac:dyDescent="0.35">
      <c r="A838" s="4" t="s">
        <v>182</v>
      </c>
      <c r="B838" s="91" t="s">
        <v>294</v>
      </c>
    </row>
    <row r="839" spans="1:2" x14ac:dyDescent="0.35">
      <c r="A839" s="4" t="s">
        <v>184</v>
      </c>
      <c r="B839" s="90">
        <v>78000</v>
      </c>
    </row>
    <row r="840" spans="1:2" x14ac:dyDescent="0.35">
      <c r="A840" s="4" t="s">
        <v>185</v>
      </c>
      <c r="B840" s="91" t="s">
        <v>243</v>
      </c>
    </row>
    <row r="841" spans="1:2" x14ac:dyDescent="0.35">
      <c r="A841" s="4" t="s">
        <v>187</v>
      </c>
      <c r="B841" s="93" t="s">
        <v>301</v>
      </c>
    </row>
    <row r="844" spans="1:2" x14ac:dyDescent="0.35">
      <c r="B844" s="74"/>
    </row>
    <row r="845" spans="1:2" x14ac:dyDescent="0.35">
      <c r="B845" s="71"/>
    </row>
    <row r="846" spans="1:2" x14ac:dyDescent="0.35">
      <c r="B846" s="71"/>
    </row>
    <row r="847" spans="1:2" x14ac:dyDescent="0.35">
      <c r="B847" s="71"/>
    </row>
    <row r="848" spans="1:2" x14ac:dyDescent="0.35">
      <c r="B848" s="82" t="s">
        <v>303</v>
      </c>
    </row>
    <row r="849" spans="1:2" x14ac:dyDescent="0.35">
      <c r="B849" s="78"/>
    </row>
    <row r="850" spans="1:2" x14ac:dyDescent="0.35">
      <c r="A850" s="4" t="s">
        <v>145</v>
      </c>
      <c r="B850" s="92" t="s">
        <v>12</v>
      </c>
    </row>
    <row r="851" spans="1:2" x14ac:dyDescent="0.35">
      <c r="A851" s="4" t="s">
        <v>147</v>
      </c>
      <c r="B851" s="91" t="s">
        <v>297</v>
      </c>
    </row>
    <row r="852" spans="1:2" x14ac:dyDescent="0.35">
      <c r="A852" s="4" t="s">
        <v>149</v>
      </c>
      <c r="B852" s="91">
        <v>6</v>
      </c>
    </row>
    <row r="853" spans="1:2" x14ac:dyDescent="0.35">
      <c r="A853" s="4" t="s">
        <v>150</v>
      </c>
      <c r="B853" s="91">
        <v>12.7</v>
      </c>
    </row>
    <row r="854" spans="1:2" x14ac:dyDescent="0.35">
      <c r="A854" s="4" t="s">
        <v>152</v>
      </c>
      <c r="B854" s="91" t="s">
        <v>298</v>
      </c>
    </row>
    <row r="855" spans="1:2" x14ac:dyDescent="0.35">
      <c r="A855" s="4" t="s">
        <v>154</v>
      </c>
      <c r="B855" s="91" t="s">
        <v>299</v>
      </c>
    </row>
    <row r="856" spans="1:2" x14ac:dyDescent="0.35">
      <c r="A856" s="4" t="s">
        <v>156</v>
      </c>
      <c r="B856" s="91" t="s">
        <v>227</v>
      </c>
    </row>
    <row r="857" spans="1:2" x14ac:dyDescent="0.35">
      <c r="A857" s="4" t="s">
        <v>158</v>
      </c>
      <c r="B857" s="91" t="s">
        <v>159</v>
      </c>
    </row>
    <row r="858" spans="1:2" x14ac:dyDescent="0.35">
      <c r="A858" s="4" t="s">
        <v>160</v>
      </c>
      <c r="B858" s="91" t="s">
        <v>241</v>
      </c>
    </row>
    <row r="859" spans="1:2" x14ac:dyDescent="0.35">
      <c r="A859" s="4" t="s">
        <v>162</v>
      </c>
      <c r="B859" s="91" t="s">
        <v>286</v>
      </c>
    </row>
    <row r="860" spans="1:2" x14ac:dyDescent="0.35">
      <c r="A860" s="4" t="s">
        <v>164</v>
      </c>
      <c r="B860" s="91" t="s">
        <v>287</v>
      </c>
    </row>
    <row r="861" spans="1:2" x14ac:dyDescent="0.35">
      <c r="A861" s="4" t="s">
        <v>166</v>
      </c>
      <c r="B861" s="91" t="s">
        <v>293</v>
      </c>
    </row>
    <row r="862" spans="1:2" x14ac:dyDescent="0.35">
      <c r="A862" s="4" t="s">
        <v>169</v>
      </c>
      <c r="B862" s="85" t="s">
        <v>171</v>
      </c>
    </row>
    <row r="863" spans="1:2" x14ac:dyDescent="0.35">
      <c r="A863" s="4" t="s">
        <v>172</v>
      </c>
      <c r="B863" s="85" t="s">
        <v>278</v>
      </c>
    </row>
    <row r="864" spans="1:2" x14ac:dyDescent="0.35">
      <c r="A864" s="4" t="s">
        <v>174</v>
      </c>
      <c r="B864" s="91" t="s">
        <v>175</v>
      </c>
    </row>
    <row r="865" spans="1:2" x14ac:dyDescent="0.35">
      <c r="A865" s="4" t="s">
        <v>176</v>
      </c>
      <c r="B865" s="85" t="s">
        <v>214</v>
      </c>
    </row>
    <row r="866" spans="1:2" x14ac:dyDescent="0.35">
      <c r="A866" s="4" t="s">
        <v>178</v>
      </c>
      <c r="B866" s="85" t="s">
        <v>232</v>
      </c>
    </row>
    <row r="867" spans="1:2" x14ac:dyDescent="0.35">
      <c r="A867" s="4" t="s">
        <v>180</v>
      </c>
      <c r="B867" s="85" t="s">
        <v>233</v>
      </c>
    </row>
    <row r="868" spans="1:2" x14ac:dyDescent="0.35">
      <c r="A868" s="4" t="s">
        <v>182</v>
      </c>
      <c r="B868" s="91" t="s">
        <v>294</v>
      </c>
    </row>
    <row r="869" spans="1:2" x14ac:dyDescent="0.35">
      <c r="A869" s="4" t="s">
        <v>184</v>
      </c>
      <c r="B869" s="90">
        <v>78000</v>
      </c>
    </row>
    <row r="870" spans="1:2" x14ac:dyDescent="0.35">
      <c r="A870" s="4" t="s">
        <v>185</v>
      </c>
      <c r="B870" s="91" t="s">
        <v>243</v>
      </c>
    </row>
    <row r="871" spans="1:2" x14ac:dyDescent="0.35">
      <c r="A871" s="4" t="s">
        <v>187</v>
      </c>
      <c r="B871" s="93" t="s">
        <v>301</v>
      </c>
    </row>
    <row r="875" spans="1:2" x14ac:dyDescent="0.35">
      <c r="B875" s="74"/>
    </row>
    <row r="876" spans="1:2" x14ac:dyDescent="0.35">
      <c r="B876" s="71"/>
    </row>
    <row r="877" spans="1:2" x14ac:dyDescent="0.35">
      <c r="B877" s="71"/>
    </row>
    <row r="878" spans="1:2" x14ac:dyDescent="0.35">
      <c r="B878" s="71"/>
    </row>
    <row r="879" spans="1:2" x14ac:dyDescent="0.35">
      <c r="B879" s="82" t="s">
        <v>304</v>
      </c>
    </row>
    <row r="880" spans="1:2" x14ac:dyDescent="0.35">
      <c r="B880" s="78"/>
    </row>
    <row r="881" spans="1:2" x14ac:dyDescent="0.35">
      <c r="A881" s="4" t="s">
        <v>145</v>
      </c>
      <c r="B881" s="92" t="s">
        <v>305</v>
      </c>
    </row>
    <row r="882" spans="1:2" x14ac:dyDescent="0.35">
      <c r="A882" s="4" t="s">
        <v>147</v>
      </c>
      <c r="B882" s="91" t="s">
        <v>258</v>
      </c>
    </row>
    <row r="883" spans="1:2" x14ac:dyDescent="0.35">
      <c r="A883" s="4" t="s">
        <v>149</v>
      </c>
      <c r="B883" s="91">
        <v>6</v>
      </c>
    </row>
    <row r="884" spans="1:2" x14ac:dyDescent="0.35">
      <c r="A884" s="4" t="s">
        <v>150</v>
      </c>
      <c r="B884" s="91">
        <v>12.7</v>
      </c>
    </row>
    <row r="885" spans="1:2" x14ac:dyDescent="0.35">
      <c r="A885" s="4" t="s">
        <v>152</v>
      </c>
      <c r="B885" s="91" t="s">
        <v>259</v>
      </c>
    </row>
    <row r="886" spans="1:2" x14ac:dyDescent="0.35">
      <c r="A886" s="4" t="s">
        <v>154</v>
      </c>
      <c r="B886" s="91" t="s">
        <v>260</v>
      </c>
    </row>
    <row r="887" spans="1:2" x14ac:dyDescent="0.35">
      <c r="A887" s="4" t="s">
        <v>156</v>
      </c>
      <c r="B887" s="91" t="s">
        <v>306</v>
      </c>
    </row>
    <row r="888" spans="1:2" x14ac:dyDescent="0.35">
      <c r="A888" s="4" t="s">
        <v>158</v>
      </c>
      <c r="B888" s="91" t="s">
        <v>285</v>
      </c>
    </row>
    <row r="889" spans="1:2" x14ac:dyDescent="0.35">
      <c r="A889" s="4" t="s">
        <v>160</v>
      </c>
      <c r="B889" s="91" t="s">
        <v>307</v>
      </c>
    </row>
    <row r="890" spans="1:2" x14ac:dyDescent="0.35">
      <c r="A890" s="4" t="s">
        <v>162</v>
      </c>
      <c r="B890" s="91" t="s">
        <v>308</v>
      </c>
    </row>
    <row r="891" spans="1:2" x14ac:dyDescent="0.35">
      <c r="A891" s="4" t="s">
        <v>164</v>
      </c>
      <c r="B891" s="91" t="s">
        <v>309</v>
      </c>
    </row>
    <row r="892" spans="1:2" x14ac:dyDescent="0.35">
      <c r="A892" s="4" t="s">
        <v>166</v>
      </c>
      <c r="B892" s="91" t="s">
        <v>168</v>
      </c>
    </row>
    <row r="893" spans="1:2" x14ac:dyDescent="0.35">
      <c r="A893" s="4" t="s">
        <v>169</v>
      </c>
      <c r="B893" s="91" t="s">
        <v>171</v>
      </c>
    </row>
    <row r="894" spans="1:2" x14ac:dyDescent="0.35">
      <c r="A894" s="4" t="s">
        <v>172</v>
      </c>
      <c r="B894" s="91" t="s">
        <v>212</v>
      </c>
    </row>
    <row r="895" spans="1:2" x14ac:dyDescent="0.35">
      <c r="A895" s="4" t="s">
        <v>174</v>
      </c>
      <c r="B895" s="79" t="s">
        <v>310</v>
      </c>
    </row>
    <row r="896" spans="1:2" x14ac:dyDescent="0.35">
      <c r="A896" s="4" t="s">
        <v>176</v>
      </c>
      <c r="B896" s="91" t="s">
        <v>311</v>
      </c>
    </row>
    <row r="897" spans="1:2" x14ac:dyDescent="0.35">
      <c r="A897" s="4" t="s">
        <v>178</v>
      </c>
      <c r="B897" s="91" t="s">
        <v>232</v>
      </c>
    </row>
    <row r="898" spans="1:2" x14ac:dyDescent="0.35">
      <c r="A898" s="4" t="s">
        <v>180</v>
      </c>
      <c r="B898" s="91" t="s">
        <v>233</v>
      </c>
    </row>
    <row r="899" spans="1:2" x14ac:dyDescent="0.35">
      <c r="A899" s="4" t="s">
        <v>182</v>
      </c>
      <c r="B899" s="91" t="s">
        <v>312</v>
      </c>
    </row>
    <row r="900" spans="1:2" x14ac:dyDescent="0.35">
      <c r="A900" s="4" t="s">
        <v>184</v>
      </c>
      <c r="B900" s="90">
        <v>150000</v>
      </c>
    </row>
    <row r="901" spans="1:2" x14ac:dyDescent="0.35">
      <c r="A901" s="4" t="s">
        <v>185</v>
      </c>
      <c r="B901" s="91" t="s">
        <v>313</v>
      </c>
    </row>
    <row r="902" spans="1:2" x14ac:dyDescent="0.35">
      <c r="A902" s="4" t="s">
        <v>187</v>
      </c>
      <c r="B902" s="93" t="s">
        <v>314</v>
      </c>
    </row>
    <row r="906" spans="1:2" x14ac:dyDescent="0.35">
      <c r="B906" s="74"/>
    </row>
    <row r="907" spans="1:2" x14ac:dyDescent="0.35">
      <c r="B907" s="71"/>
    </row>
    <row r="908" spans="1:2" x14ac:dyDescent="0.35">
      <c r="B908" s="71"/>
    </row>
    <row r="909" spans="1:2" x14ac:dyDescent="0.35">
      <c r="B909" s="71"/>
    </row>
    <row r="910" spans="1:2" x14ac:dyDescent="0.35">
      <c r="B910" s="82" t="s">
        <v>315</v>
      </c>
    </row>
    <row r="911" spans="1:2" x14ac:dyDescent="0.35">
      <c r="B911" s="78"/>
    </row>
    <row r="912" spans="1:2" x14ac:dyDescent="0.35">
      <c r="A912" s="4" t="s">
        <v>145</v>
      </c>
      <c r="B912" s="92" t="s">
        <v>305</v>
      </c>
    </row>
    <row r="913" spans="1:2" x14ac:dyDescent="0.35">
      <c r="A913" s="4" t="s">
        <v>147</v>
      </c>
      <c r="B913" s="91" t="s">
        <v>275</v>
      </c>
    </row>
    <row r="914" spans="1:2" x14ac:dyDescent="0.35">
      <c r="A914" s="4" t="s">
        <v>149</v>
      </c>
      <c r="B914" s="91">
        <v>6</v>
      </c>
    </row>
    <row r="915" spans="1:2" x14ac:dyDescent="0.35">
      <c r="A915" s="4" t="s">
        <v>150</v>
      </c>
      <c r="B915" s="91">
        <v>12.7</v>
      </c>
    </row>
    <row r="916" spans="1:2" x14ac:dyDescent="0.35">
      <c r="A916" s="4" t="s">
        <v>152</v>
      </c>
      <c r="B916" s="91" t="s">
        <v>276</v>
      </c>
    </row>
    <row r="917" spans="1:2" x14ac:dyDescent="0.35">
      <c r="A917" s="4" t="s">
        <v>154</v>
      </c>
      <c r="B917" s="91" t="s">
        <v>277</v>
      </c>
    </row>
    <row r="918" spans="1:2" x14ac:dyDescent="0.35">
      <c r="A918" s="4" t="s">
        <v>156</v>
      </c>
      <c r="B918" s="91" t="s">
        <v>306</v>
      </c>
    </row>
    <row r="919" spans="1:2" x14ac:dyDescent="0.35">
      <c r="A919" s="4" t="s">
        <v>158</v>
      </c>
      <c r="B919" s="91" t="s">
        <v>285</v>
      </c>
    </row>
    <row r="920" spans="1:2" x14ac:dyDescent="0.35">
      <c r="A920" s="4" t="s">
        <v>160</v>
      </c>
      <c r="B920" s="91" t="s">
        <v>307</v>
      </c>
    </row>
    <row r="921" spans="1:2" x14ac:dyDescent="0.35">
      <c r="A921" s="4" t="s">
        <v>162</v>
      </c>
      <c r="B921" s="91" t="s">
        <v>308</v>
      </c>
    </row>
    <row r="922" spans="1:2" x14ac:dyDescent="0.35">
      <c r="A922" s="4" t="s">
        <v>164</v>
      </c>
      <c r="B922" s="91" t="s">
        <v>309</v>
      </c>
    </row>
    <row r="923" spans="1:2" x14ac:dyDescent="0.35">
      <c r="A923" s="4" t="s">
        <v>166</v>
      </c>
      <c r="B923" s="91" t="s">
        <v>168</v>
      </c>
    </row>
    <row r="924" spans="1:2" x14ac:dyDescent="0.35">
      <c r="A924" s="4" t="s">
        <v>169</v>
      </c>
      <c r="B924" s="91" t="s">
        <v>171</v>
      </c>
    </row>
    <row r="925" spans="1:2" x14ac:dyDescent="0.35">
      <c r="A925" s="4" t="s">
        <v>172</v>
      </c>
      <c r="B925" s="91" t="s">
        <v>212</v>
      </c>
    </row>
    <row r="926" spans="1:2" x14ac:dyDescent="0.35">
      <c r="A926" s="4" t="s">
        <v>174</v>
      </c>
      <c r="B926" s="79" t="s">
        <v>310</v>
      </c>
    </row>
    <row r="927" spans="1:2" x14ac:dyDescent="0.35">
      <c r="A927" s="4" t="s">
        <v>176</v>
      </c>
      <c r="B927" s="91" t="s">
        <v>311</v>
      </c>
    </row>
    <row r="928" spans="1:2" x14ac:dyDescent="0.35">
      <c r="A928" s="4" t="s">
        <v>178</v>
      </c>
      <c r="B928" s="91" t="s">
        <v>232</v>
      </c>
    </row>
    <row r="929" spans="1:2" x14ac:dyDescent="0.35">
      <c r="A929" s="4" t="s">
        <v>180</v>
      </c>
      <c r="B929" s="91" t="s">
        <v>233</v>
      </c>
    </row>
    <row r="930" spans="1:2" x14ac:dyDescent="0.35">
      <c r="A930" s="4" t="s">
        <v>182</v>
      </c>
      <c r="B930" s="91" t="s">
        <v>312</v>
      </c>
    </row>
    <row r="931" spans="1:2" x14ac:dyDescent="0.35">
      <c r="A931" s="4" t="s">
        <v>184</v>
      </c>
      <c r="B931" s="90">
        <v>150000</v>
      </c>
    </row>
    <row r="932" spans="1:2" x14ac:dyDescent="0.35">
      <c r="A932" s="4" t="s">
        <v>185</v>
      </c>
      <c r="B932" s="91" t="s">
        <v>313</v>
      </c>
    </row>
    <row r="933" spans="1:2" x14ac:dyDescent="0.35">
      <c r="A933" s="4" t="s">
        <v>187</v>
      </c>
      <c r="B933" s="93" t="s">
        <v>314</v>
      </c>
    </row>
    <row r="936" spans="1:2" x14ac:dyDescent="0.35">
      <c r="B936" s="74"/>
    </row>
    <row r="937" spans="1:2" x14ac:dyDescent="0.35">
      <c r="B937" s="71"/>
    </row>
    <row r="938" spans="1:2" x14ac:dyDescent="0.35">
      <c r="B938" s="71"/>
    </row>
    <row r="939" spans="1:2" x14ac:dyDescent="0.35">
      <c r="B939" s="71"/>
    </row>
    <row r="940" spans="1:2" x14ac:dyDescent="0.35">
      <c r="B940" s="82" t="s">
        <v>316</v>
      </c>
    </row>
    <row r="941" spans="1:2" x14ac:dyDescent="0.35">
      <c r="B941" s="78"/>
    </row>
    <row r="942" spans="1:2" x14ac:dyDescent="0.35">
      <c r="A942" s="4" t="s">
        <v>145</v>
      </c>
      <c r="B942" s="92" t="s">
        <v>305</v>
      </c>
    </row>
    <row r="943" spans="1:2" x14ac:dyDescent="0.35">
      <c r="A943" s="4" t="s">
        <v>147</v>
      </c>
      <c r="B943" s="91" t="s">
        <v>297</v>
      </c>
    </row>
    <row r="944" spans="1:2" x14ac:dyDescent="0.35">
      <c r="A944" s="4" t="s">
        <v>149</v>
      </c>
      <c r="B944" s="91">
        <v>6</v>
      </c>
    </row>
    <row r="945" spans="1:2" x14ac:dyDescent="0.35">
      <c r="A945" s="4" t="s">
        <v>150</v>
      </c>
      <c r="B945" s="91">
        <v>12.7</v>
      </c>
    </row>
    <row r="946" spans="1:2" x14ac:dyDescent="0.35">
      <c r="A946" s="4" t="s">
        <v>152</v>
      </c>
      <c r="B946" s="91" t="s">
        <v>298</v>
      </c>
    </row>
    <row r="947" spans="1:2" x14ac:dyDescent="0.35">
      <c r="A947" s="4" t="s">
        <v>154</v>
      </c>
      <c r="B947" s="91" t="s">
        <v>299</v>
      </c>
    </row>
    <row r="948" spans="1:2" x14ac:dyDescent="0.35">
      <c r="A948" s="4" t="s">
        <v>156</v>
      </c>
      <c r="B948" s="91" t="s">
        <v>317</v>
      </c>
    </row>
    <row r="949" spans="1:2" x14ac:dyDescent="0.35">
      <c r="A949" s="4" t="s">
        <v>158</v>
      </c>
      <c r="B949" s="91" t="s">
        <v>285</v>
      </c>
    </row>
    <row r="950" spans="1:2" x14ac:dyDescent="0.35">
      <c r="A950" s="4" t="s">
        <v>160</v>
      </c>
      <c r="B950" s="91" t="s">
        <v>307</v>
      </c>
    </row>
    <row r="951" spans="1:2" x14ac:dyDescent="0.35">
      <c r="A951" s="4" t="s">
        <v>162</v>
      </c>
      <c r="B951" s="91" t="s">
        <v>308</v>
      </c>
    </row>
    <row r="952" spans="1:2" x14ac:dyDescent="0.35">
      <c r="A952" s="4" t="s">
        <v>164</v>
      </c>
      <c r="B952" s="91" t="s">
        <v>309</v>
      </c>
    </row>
    <row r="953" spans="1:2" x14ac:dyDescent="0.35">
      <c r="A953" s="4" t="s">
        <v>166</v>
      </c>
      <c r="B953" s="91" t="s">
        <v>168</v>
      </c>
    </row>
    <row r="954" spans="1:2" x14ac:dyDescent="0.35">
      <c r="A954" s="4" t="s">
        <v>169</v>
      </c>
      <c r="B954" s="91" t="s">
        <v>171</v>
      </c>
    </row>
    <row r="955" spans="1:2" x14ac:dyDescent="0.35">
      <c r="A955" s="4" t="s">
        <v>172</v>
      </c>
      <c r="B955" s="91" t="s">
        <v>212</v>
      </c>
    </row>
    <row r="956" spans="1:2" x14ac:dyDescent="0.35">
      <c r="A956" s="4" t="s">
        <v>174</v>
      </c>
      <c r="B956" s="79" t="s">
        <v>310</v>
      </c>
    </row>
    <row r="957" spans="1:2" x14ac:dyDescent="0.35">
      <c r="A957" s="4" t="s">
        <v>176</v>
      </c>
      <c r="B957" s="91" t="s">
        <v>311</v>
      </c>
    </row>
    <row r="958" spans="1:2" x14ac:dyDescent="0.35">
      <c r="A958" s="4" t="s">
        <v>178</v>
      </c>
      <c r="B958" s="91" t="s">
        <v>232</v>
      </c>
    </row>
    <row r="959" spans="1:2" x14ac:dyDescent="0.35">
      <c r="A959" s="4" t="s">
        <v>180</v>
      </c>
      <c r="B959" s="91" t="s">
        <v>233</v>
      </c>
    </row>
    <row r="960" spans="1:2" x14ac:dyDescent="0.35">
      <c r="A960" s="4" t="s">
        <v>182</v>
      </c>
      <c r="B960" s="91" t="s">
        <v>312</v>
      </c>
    </row>
    <row r="961" spans="1:2" x14ac:dyDescent="0.35">
      <c r="A961" s="4" t="s">
        <v>184</v>
      </c>
      <c r="B961" s="90">
        <v>150000</v>
      </c>
    </row>
    <row r="962" spans="1:2" x14ac:dyDescent="0.35">
      <c r="A962" s="4" t="s">
        <v>185</v>
      </c>
      <c r="B962" s="91" t="s">
        <v>313</v>
      </c>
    </row>
    <row r="963" spans="1:2" x14ac:dyDescent="0.35">
      <c r="A963" s="4" t="s">
        <v>187</v>
      </c>
      <c r="B963" s="93" t="s">
        <v>314</v>
      </c>
    </row>
    <row r="967" spans="1:2" x14ac:dyDescent="0.35">
      <c r="B967" s="74"/>
    </row>
    <row r="968" spans="1:2" x14ac:dyDescent="0.35">
      <c r="B968" s="71"/>
    </row>
    <row r="969" spans="1:2" x14ac:dyDescent="0.35">
      <c r="B969" s="71"/>
    </row>
    <row r="970" spans="1:2" x14ac:dyDescent="0.35">
      <c r="B970" s="71"/>
    </row>
    <row r="971" spans="1:2" x14ac:dyDescent="0.35">
      <c r="B971" s="82" t="s">
        <v>318</v>
      </c>
    </row>
    <row r="972" spans="1:2" x14ac:dyDescent="0.35">
      <c r="B972" s="78"/>
    </row>
    <row r="973" spans="1:2" x14ac:dyDescent="0.35">
      <c r="A973" s="4" t="s">
        <v>145</v>
      </c>
      <c r="B973" s="92" t="s">
        <v>305</v>
      </c>
    </row>
    <row r="974" spans="1:2" x14ac:dyDescent="0.35">
      <c r="A974" s="4" t="s">
        <v>147</v>
      </c>
      <c r="B974" s="91" t="s">
        <v>249</v>
      </c>
    </row>
    <row r="975" spans="1:2" x14ac:dyDescent="0.35">
      <c r="A975" s="4" t="s">
        <v>149</v>
      </c>
      <c r="B975" s="91">
        <v>6</v>
      </c>
    </row>
    <row r="976" spans="1:2" x14ac:dyDescent="0.35">
      <c r="A976" s="4" t="s">
        <v>150</v>
      </c>
      <c r="B976" s="91">
        <v>12.7</v>
      </c>
    </row>
    <row r="977" spans="1:2" x14ac:dyDescent="0.35">
      <c r="A977" s="4" t="s">
        <v>152</v>
      </c>
      <c r="B977" s="91" t="s">
        <v>251</v>
      </c>
    </row>
    <row r="978" spans="1:2" x14ac:dyDescent="0.35">
      <c r="A978" s="4" t="s">
        <v>154</v>
      </c>
      <c r="B978" s="91" t="s">
        <v>252</v>
      </c>
    </row>
    <row r="979" spans="1:2" x14ac:dyDescent="0.35">
      <c r="A979" s="4" t="s">
        <v>156</v>
      </c>
      <c r="B979" s="91" t="s">
        <v>317</v>
      </c>
    </row>
    <row r="980" spans="1:2" x14ac:dyDescent="0.35">
      <c r="A980" s="4" t="s">
        <v>158</v>
      </c>
      <c r="B980" s="91" t="s">
        <v>285</v>
      </c>
    </row>
    <row r="981" spans="1:2" x14ac:dyDescent="0.35">
      <c r="A981" s="4" t="s">
        <v>160</v>
      </c>
      <c r="B981" s="91" t="s">
        <v>307</v>
      </c>
    </row>
    <row r="982" spans="1:2" x14ac:dyDescent="0.35">
      <c r="A982" s="4" t="s">
        <v>162</v>
      </c>
      <c r="B982" s="91" t="s">
        <v>308</v>
      </c>
    </row>
    <row r="983" spans="1:2" x14ac:dyDescent="0.35">
      <c r="A983" s="4" t="s">
        <v>164</v>
      </c>
      <c r="B983" s="91" t="s">
        <v>309</v>
      </c>
    </row>
    <row r="984" spans="1:2" x14ac:dyDescent="0.35">
      <c r="A984" s="4" t="s">
        <v>166</v>
      </c>
      <c r="B984" s="91" t="s">
        <v>168</v>
      </c>
    </row>
    <row r="985" spans="1:2" x14ac:dyDescent="0.35">
      <c r="A985" s="4" t="s">
        <v>169</v>
      </c>
      <c r="B985" s="91" t="s">
        <v>171</v>
      </c>
    </row>
    <row r="986" spans="1:2" x14ac:dyDescent="0.35">
      <c r="A986" s="4" t="s">
        <v>172</v>
      </c>
      <c r="B986" s="91" t="s">
        <v>319</v>
      </c>
    </row>
    <row r="987" spans="1:2" x14ac:dyDescent="0.35">
      <c r="A987" s="4" t="s">
        <v>174</v>
      </c>
      <c r="B987" s="79" t="s">
        <v>310</v>
      </c>
    </row>
    <row r="988" spans="1:2" x14ac:dyDescent="0.35">
      <c r="A988" s="4" t="s">
        <v>176</v>
      </c>
      <c r="B988" s="91" t="s">
        <v>311</v>
      </c>
    </row>
    <row r="989" spans="1:2" x14ac:dyDescent="0.35">
      <c r="A989" s="4" t="s">
        <v>178</v>
      </c>
      <c r="B989" s="91" t="s">
        <v>232</v>
      </c>
    </row>
    <row r="990" spans="1:2" x14ac:dyDescent="0.35">
      <c r="A990" s="4" t="s">
        <v>180</v>
      </c>
      <c r="B990" s="91" t="s">
        <v>233</v>
      </c>
    </row>
    <row r="991" spans="1:2" x14ac:dyDescent="0.35">
      <c r="A991" s="4" t="s">
        <v>182</v>
      </c>
      <c r="B991" s="91" t="s">
        <v>320</v>
      </c>
    </row>
    <row r="992" spans="1:2" x14ac:dyDescent="0.35">
      <c r="A992" s="4" t="s">
        <v>184</v>
      </c>
      <c r="B992" s="90">
        <v>150000</v>
      </c>
    </row>
    <row r="993" spans="1:2" x14ac:dyDescent="0.35">
      <c r="A993" s="4" t="s">
        <v>185</v>
      </c>
      <c r="B993" s="91" t="s">
        <v>321</v>
      </c>
    </row>
    <row r="994" spans="1:2" x14ac:dyDescent="0.35">
      <c r="A994" s="4" t="s">
        <v>187</v>
      </c>
      <c r="B994" s="93" t="s">
        <v>322</v>
      </c>
    </row>
    <row r="998" spans="1:2" x14ac:dyDescent="0.35">
      <c r="B998" s="74"/>
    </row>
    <row r="999" spans="1:2" x14ac:dyDescent="0.35">
      <c r="B999" s="71"/>
    </row>
    <row r="1000" spans="1:2" x14ac:dyDescent="0.35">
      <c r="B1000" s="71"/>
    </row>
    <row r="1001" spans="1:2" x14ac:dyDescent="0.35">
      <c r="B1001" s="71"/>
    </row>
    <row r="1002" spans="1:2" x14ac:dyDescent="0.35">
      <c r="B1002" s="82" t="s">
        <v>143</v>
      </c>
    </row>
    <row r="1003" spans="1:2" x14ac:dyDescent="0.35">
      <c r="B1003" s="78"/>
    </row>
    <row r="1004" spans="1:2" x14ac:dyDescent="0.35">
      <c r="A1004" s="4" t="s">
        <v>145</v>
      </c>
      <c r="B1004" s="92" t="s">
        <v>305</v>
      </c>
    </row>
    <row r="1005" spans="1:2" x14ac:dyDescent="0.35">
      <c r="A1005" s="4" t="s">
        <v>147</v>
      </c>
      <c r="B1005" s="91" t="s">
        <v>258</v>
      </c>
    </row>
    <row r="1006" spans="1:2" x14ac:dyDescent="0.35">
      <c r="A1006" s="4" t="s">
        <v>149</v>
      </c>
      <c r="B1006" s="91">
        <v>6</v>
      </c>
    </row>
    <row r="1007" spans="1:2" x14ac:dyDescent="0.35">
      <c r="A1007" s="4" t="s">
        <v>150</v>
      </c>
      <c r="B1007" s="91">
        <v>12.7</v>
      </c>
    </row>
    <row r="1008" spans="1:2" x14ac:dyDescent="0.35">
      <c r="A1008" s="4" t="s">
        <v>152</v>
      </c>
      <c r="B1008" s="91" t="s">
        <v>259</v>
      </c>
    </row>
    <row r="1009" spans="1:2" x14ac:dyDescent="0.35">
      <c r="A1009" s="4" t="s">
        <v>154</v>
      </c>
      <c r="B1009" s="91" t="s">
        <v>260</v>
      </c>
    </row>
    <row r="1010" spans="1:2" x14ac:dyDescent="0.35">
      <c r="A1010" s="4" t="s">
        <v>156</v>
      </c>
      <c r="B1010" s="91" t="s">
        <v>306</v>
      </c>
    </row>
    <row r="1011" spans="1:2" x14ac:dyDescent="0.35">
      <c r="A1011" s="4" t="s">
        <v>158</v>
      </c>
      <c r="B1011" s="91" t="s">
        <v>285</v>
      </c>
    </row>
    <row r="1012" spans="1:2" x14ac:dyDescent="0.35">
      <c r="A1012" s="4" t="s">
        <v>160</v>
      </c>
      <c r="B1012" s="91" t="s">
        <v>307</v>
      </c>
    </row>
    <row r="1013" spans="1:2" x14ac:dyDescent="0.35">
      <c r="A1013" s="4" t="s">
        <v>162</v>
      </c>
      <c r="B1013" s="91" t="s">
        <v>308</v>
      </c>
    </row>
    <row r="1014" spans="1:2" x14ac:dyDescent="0.35">
      <c r="A1014" s="4" t="s">
        <v>164</v>
      </c>
      <c r="B1014" s="91" t="s">
        <v>309</v>
      </c>
    </row>
    <row r="1015" spans="1:2" x14ac:dyDescent="0.35">
      <c r="A1015" s="4" t="s">
        <v>166</v>
      </c>
      <c r="B1015" s="91" t="s">
        <v>168</v>
      </c>
    </row>
    <row r="1016" spans="1:2" x14ac:dyDescent="0.35">
      <c r="A1016" s="4" t="s">
        <v>169</v>
      </c>
      <c r="B1016" s="91" t="s">
        <v>171</v>
      </c>
    </row>
    <row r="1017" spans="1:2" x14ac:dyDescent="0.35">
      <c r="A1017" s="4" t="s">
        <v>172</v>
      </c>
      <c r="B1017" s="91" t="s">
        <v>212</v>
      </c>
    </row>
    <row r="1018" spans="1:2" x14ac:dyDescent="0.35">
      <c r="A1018" s="4" t="s">
        <v>174</v>
      </c>
      <c r="B1018" s="79" t="s">
        <v>310</v>
      </c>
    </row>
    <row r="1019" spans="1:2" x14ac:dyDescent="0.35">
      <c r="A1019" s="4" t="s">
        <v>176</v>
      </c>
      <c r="B1019" s="91" t="s">
        <v>311</v>
      </c>
    </row>
    <row r="1020" spans="1:2" x14ac:dyDescent="0.35">
      <c r="A1020" s="4" t="s">
        <v>178</v>
      </c>
      <c r="B1020" s="91" t="s">
        <v>232</v>
      </c>
    </row>
    <row r="1021" spans="1:2" x14ac:dyDescent="0.35">
      <c r="A1021" s="4" t="s">
        <v>180</v>
      </c>
      <c r="B1021" s="91" t="s">
        <v>233</v>
      </c>
    </row>
    <row r="1022" spans="1:2" x14ac:dyDescent="0.35">
      <c r="A1022" s="4" t="s">
        <v>182</v>
      </c>
      <c r="B1022" s="91" t="s">
        <v>320</v>
      </c>
    </row>
    <row r="1023" spans="1:2" x14ac:dyDescent="0.35">
      <c r="A1023" s="4" t="s">
        <v>184</v>
      </c>
      <c r="B1023" s="90">
        <v>150000</v>
      </c>
    </row>
    <row r="1024" spans="1:2" x14ac:dyDescent="0.35">
      <c r="A1024" s="4" t="s">
        <v>185</v>
      </c>
      <c r="B1024" s="91" t="s">
        <v>321</v>
      </c>
    </row>
    <row r="1025" spans="1:2" x14ac:dyDescent="0.35">
      <c r="A1025" s="4" t="s">
        <v>187</v>
      </c>
      <c r="B1025" s="93" t="s">
        <v>322</v>
      </c>
    </row>
    <row r="1030" spans="1:2" x14ac:dyDescent="0.35">
      <c r="B1030" s="74"/>
    </row>
    <row r="1031" spans="1:2" x14ac:dyDescent="0.35">
      <c r="B1031" s="71"/>
    </row>
    <row r="1032" spans="1:2" x14ac:dyDescent="0.35">
      <c r="B1032" s="71"/>
    </row>
    <row r="1033" spans="1:2" x14ac:dyDescent="0.35">
      <c r="B1033" s="71"/>
    </row>
    <row r="1034" spans="1:2" x14ac:dyDescent="0.35">
      <c r="B1034" s="82" t="s">
        <v>323</v>
      </c>
    </row>
    <row r="1035" spans="1:2" x14ac:dyDescent="0.35">
      <c r="B1035" s="78"/>
    </row>
    <row r="1036" spans="1:2" x14ac:dyDescent="0.35">
      <c r="A1036" s="4" t="s">
        <v>145</v>
      </c>
      <c r="B1036" s="92" t="s">
        <v>305</v>
      </c>
    </row>
    <row r="1037" spans="1:2" x14ac:dyDescent="0.35">
      <c r="A1037" s="4" t="s">
        <v>147</v>
      </c>
      <c r="B1037" s="91" t="s">
        <v>275</v>
      </c>
    </row>
    <row r="1038" spans="1:2" x14ac:dyDescent="0.35">
      <c r="A1038" s="4" t="s">
        <v>149</v>
      </c>
      <c r="B1038" s="91">
        <v>6</v>
      </c>
    </row>
    <row r="1039" spans="1:2" x14ac:dyDescent="0.35">
      <c r="A1039" s="4" t="s">
        <v>150</v>
      </c>
      <c r="B1039" s="91">
        <v>12.7</v>
      </c>
    </row>
    <row r="1040" spans="1:2" x14ac:dyDescent="0.35">
      <c r="A1040" s="4" t="s">
        <v>152</v>
      </c>
      <c r="B1040" s="91" t="s">
        <v>276</v>
      </c>
    </row>
    <row r="1041" spans="1:2" x14ac:dyDescent="0.35">
      <c r="A1041" s="4" t="s">
        <v>154</v>
      </c>
      <c r="B1041" s="91" t="s">
        <v>277</v>
      </c>
    </row>
    <row r="1042" spans="1:2" x14ac:dyDescent="0.35">
      <c r="A1042" s="4" t="s">
        <v>156</v>
      </c>
      <c r="B1042" s="91" t="s">
        <v>317</v>
      </c>
    </row>
    <row r="1043" spans="1:2" x14ac:dyDescent="0.35">
      <c r="A1043" s="4" t="s">
        <v>158</v>
      </c>
      <c r="B1043" s="91" t="s">
        <v>285</v>
      </c>
    </row>
    <row r="1044" spans="1:2" x14ac:dyDescent="0.35">
      <c r="A1044" s="4" t="s">
        <v>160</v>
      </c>
      <c r="B1044" s="91" t="s">
        <v>307</v>
      </c>
    </row>
    <row r="1045" spans="1:2" x14ac:dyDescent="0.35">
      <c r="A1045" s="4" t="s">
        <v>162</v>
      </c>
      <c r="B1045" s="91" t="s">
        <v>308</v>
      </c>
    </row>
    <row r="1046" spans="1:2" x14ac:dyDescent="0.35">
      <c r="A1046" s="4" t="s">
        <v>164</v>
      </c>
      <c r="B1046" s="91" t="s">
        <v>309</v>
      </c>
    </row>
    <row r="1047" spans="1:2" x14ac:dyDescent="0.35">
      <c r="A1047" s="4" t="s">
        <v>166</v>
      </c>
      <c r="B1047" s="91" t="s">
        <v>168</v>
      </c>
    </row>
    <row r="1048" spans="1:2" x14ac:dyDescent="0.35">
      <c r="A1048" s="4" t="s">
        <v>169</v>
      </c>
      <c r="B1048" s="91" t="s">
        <v>171</v>
      </c>
    </row>
    <row r="1049" spans="1:2" x14ac:dyDescent="0.35">
      <c r="A1049" s="4" t="s">
        <v>172</v>
      </c>
      <c r="B1049" s="91" t="s">
        <v>212</v>
      </c>
    </row>
    <row r="1050" spans="1:2" x14ac:dyDescent="0.35">
      <c r="A1050" s="4" t="s">
        <v>174</v>
      </c>
      <c r="B1050" s="79" t="s">
        <v>175</v>
      </c>
    </row>
    <row r="1051" spans="1:2" x14ac:dyDescent="0.35">
      <c r="A1051" s="4" t="s">
        <v>176</v>
      </c>
      <c r="B1051" s="91" t="s">
        <v>214</v>
      </c>
    </row>
    <row r="1052" spans="1:2" x14ac:dyDescent="0.35">
      <c r="A1052" s="4" t="s">
        <v>178</v>
      </c>
      <c r="B1052" s="91" t="s">
        <v>232</v>
      </c>
    </row>
    <row r="1053" spans="1:2" x14ac:dyDescent="0.35">
      <c r="A1053" s="4" t="s">
        <v>180</v>
      </c>
      <c r="B1053" s="91" t="s">
        <v>233</v>
      </c>
    </row>
    <row r="1054" spans="1:2" x14ac:dyDescent="0.35">
      <c r="A1054" s="4" t="s">
        <v>182</v>
      </c>
      <c r="B1054" s="91" t="s">
        <v>312</v>
      </c>
    </row>
    <row r="1055" spans="1:2" x14ac:dyDescent="0.35">
      <c r="A1055" s="4" t="s">
        <v>184</v>
      </c>
      <c r="B1055" s="90">
        <v>150000</v>
      </c>
    </row>
    <row r="1056" spans="1:2" x14ac:dyDescent="0.35">
      <c r="A1056" s="4" t="s">
        <v>185</v>
      </c>
      <c r="B1056" s="91" t="s">
        <v>321</v>
      </c>
    </row>
    <row r="1057" spans="1:2" x14ac:dyDescent="0.35">
      <c r="A1057" s="4" t="s">
        <v>187</v>
      </c>
      <c r="B1057" s="93" t="s">
        <v>322</v>
      </c>
    </row>
    <row r="1061" spans="1:2" x14ac:dyDescent="0.35">
      <c r="B1061" s="74"/>
    </row>
    <row r="1062" spans="1:2" x14ac:dyDescent="0.35">
      <c r="B1062" s="71"/>
    </row>
    <row r="1063" spans="1:2" x14ac:dyDescent="0.35">
      <c r="B1063" s="71"/>
    </row>
    <row r="1064" spans="1:2" x14ac:dyDescent="0.35">
      <c r="B1064" s="71"/>
    </row>
    <row r="1065" spans="1:2" x14ac:dyDescent="0.35">
      <c r="B1065" s="82" t="s">
        <v>324</v>
      </c>
    </row>
    <row r="1066" spans="1:2" x14ac:dyDescent="0.35">
      <c r="B1066" s="78"/>
    </row>
    <row r="1067" spans="1:2" x14ac:dyDescent="0.35">
      <c r="A1067" s="4" t="s">
        <v>145</v>
      </c>
      <c r="B1067" s="92" t="s">
        <v>325</v>
      </c>
    </row>
    <row r="1068" spans="1:2" x14ac:dyDescent="0.35">
      <c r="A1068" s="4" t="s">
        <v>147</v>
      </c>
      <c r="B1068" s="91" t="s">
        <v>194</v>
      </c>
    </row>
    <row r="1069" spans="1:2" x14ac:dyDescent="0.35">
      <c r="A1069" s="4" t="s">
        <v>149</v>
      </c>
      <c r="B1069" s="91">
        <v>6</v>
      </c>
    </row>
    <row r="1070" spans="1:2" x14ac:dyDescent="0.35">
      <c r="A1070" s="4" t="s">
        <v>150</v>
      </c>
      <c r="B1070" s="91">
        <v>6.7</v>
      </c>
    </row>
    <row r="1071" spans="1:2" x14ac:dyDescent="0.35">
      <c r="A1071" s="4" t="s">
        <v>152</v>
      </c>
      <c r="B1071" s="91" t="s">
        <v>195</v>
      </c>
    </row>
    <row r="1072" spans="1:2" x14ac:dyDescent="0.35">
      <c r="A1072" s="4" t="s">
        <v>154</v>
      </c>
      <c r="B1072" s="91" t="s">
        <v>196</v>
      </c>
    </row>
    <row r="1073" spans="1:2" x14ac:dyDescent="0.35">
      <c r="A1073" s="4" t="s">
        <v>156</v>
      </c>
      <c r="B1073" s="91" t="s">
        <v>326</v>
      </c>
    </row>
    <row r="1074" spans="1:2" x14ac:dyDescent="0.35">
      <c r="A1074" s="4" t="s">
        <v>158</v>
      </c>
      <c r="B1074" s="91" t="s">
        <v>285</v>
      </c>
    </row>
    <row r="1075" spans="1:2" x14ac:dyDescent="0.35">
      <c r="A1075" s="4" t="s">
        <v>160</v>
      </c>
      <c r="B1075" s="91" t="s">
        <v>241</v>
      </c>
    </row>
    <row r="1076" spans="1:2" x14ac:dyDescent="0.35">
      <c r="A1076" s="4" t="s">
        <v>162</v>
      </c>
      <c r="B1076" s="91" t="s">
        <v>327</v>
      </c>
    </row>
    <row r="1077" spans="1:2" x14ac:dyDescent="0.35">
      <c r="A1077" s="4" t="s">
        <v>164</v>
      </c>
      <c r="B1077" s="91" t="s">
        <v>287</v>
      </c>
    </row>
    <row r="1078" spans="1:2" x14ac:dyDescent="0.35">
      <c r="A1078" s="4" t="s">
        <v>166</v>
      </c>
      <c r="B1078" s="91" t="s">
        <v>168</v>
      </c>
    </row>
    <row r="1079" spans="1:2" x14ac:dyDescent="0.35">
      <c r="A1079" s="4" t="s">
        <v>169</v>
      </c>
      <c r="B1079" s="91" t="s">
        <v>171</v>
      </c>
    </row>
    <row r="1080" spans="1:2" x14ac:dyDescent="0.35">
      <c r="A1080" s="4" t="s">
        <v>172</v>
      </c>
      <c r="B1080" s="91" t="s">
        <v>319</v>
      </c>
    </row>
    <row r="1081" spans="1:2" x14ac:dyDescent="0.35">
      <c r="A1081" s="4" t="s">
        <v>174</v>
      </c>
      <c r="B1081" s="79" t="s">
        <v>310</v>
      </c>
    </row>
    <row r="1082" spans="1:2" x14ac:dyDescent="0.35">
      <c r="A1082" s="4" t="s">
        <v>176</v>
      </c>
      <c r="B1082" s="91" t="s">
        <v>311</v>
      </c>
    </row>
    <row r="1083" spans="1:2" x14ac:dyDescent="0.35">
      <c r="A1083" s="4" t="s">
        <v>178</v>
      </c>
      <c r="B1083" s="91" t="s">
        <v>179</v>
      </c>
    </row>
    <row r="1084" spans="1:2" x14ac:dyDescent="0.35">
      <c r="A1084" s="4" t="s">
        <v>180</v>
      </c>
      <c r="B1084" s="91" t="s">
        <v>181</v>
      </c>
    </row>
    <row r="1085" spans="1:2" x14ac:dyDescent="0.35">
      <c r="A1085" s="4" t="s">
        <v>182</v>
      </c>
      <c r="B1085" s="91" t="s">
        <v>328</v>
      </c>
    </row>
    <row r="1086" spans="1:2" x14ac:dyDescent="0.35">
      <c r="A1086" s="4" t="s">
        <v>184</v>
      </c>
      <c r="B1086" s="90">
        <v>78000</v>
      </c>
    </row>
    <row r="1087" spans="1:2" x14ac:dyDescent="0.35">
      <c r="A1087" s="4" t="s">
        <v>185</v>
      </c>
      <c r="B1087" s="91" t="s">
        <v>329</v>
      </c>
    </row>
    <row r="1088" spans="1:2" x14ac:dyDescent="0.35">
      <c r="A1088" s="4" t="s">
        <v>187</v>
      </c>
      <c r="B1088" s="93"/>
    </row>
    <row r="1092" spans="1:2" x14ac:dyDescent="0.35">
      <c r="B1092" s="74"/>
    </row>
    <row r="1093" spans="1:2" x14ac:dyDescent="0.35">
      <c r="B1093" s="71"/>
    </row>
    <row r="1094" spans="1:2" x14ac:dyDescent="0.35">
      <c r="B1094" s="71"/>
    </row>
    <row r="1095" spans="1:2" x14ac:dyDescent="0.35">
      <c r="B1095" s="71"/>
    </row>
    <row r="1096" spans="1:2" x14ac:dyDescent="0.35">
      <c r="B1096" s="82" t="s">
        <v>330</v>
      </c>
    </row>
    <row r="1097" spans="1:2" x14ac:dyDescent="0.35">
      <c r="B1097" s="78"/>
    </row>
    <row r="1098" spans="1:2" x14ac:dyDescent="0.35">
      <c r="A1098" s="4" t="s">
        <v>145</v>
      </c>
      <c r="B1098" s="92" t="s">
        <v>325</v>
      </c>
    </row>
    <row r="1099" spans="1:2" x14ac:dyDescent="0.35">
      <c r="A1099" s="4" t="s">
        <v>147</v>
      </c>
      <c r="B1099" s="91" t="s">
        <v>218</v>
      </c>
    </row>
    <row r="1100" spans="1:2" x14ac:dyDescent="0.35">
      <c r="A1100" s="4" t="s">
        <v>149</v>
      </c>
      <c r="B1100" s="91">
        <v>5</v>
      </c>
    </row>
    <row r="1101" spans="1:2" x14ac:dyDescent="0.35">
      <c r="A1101" s="4" t="s">
        <v>150</v>
      </c>
      <c r="B1101" s="91" t="s">
        <v>219</v>
      </c>
    </row>
    <row r="1102" spans="1:2" x14ac:dyDescent="0.35">
      <c r="A1102" s="4" t="s">
        <v>152</v>
      </c>
      <c r="B1102" s="91" t="s">
        <v>220</v>
      </c>
    </row>
    <row r="1103" spans="1:2" x14ac:dyDescent="0.35">
      <c r="A1103" s="4" t="s">
        <v>154</v>
      </c>
      <c r="B1103" s="91" t="s">
        <v>221</v>
      </c>
    </row>
    <row r="1104" spans="1:2" x14ac:dyDescent="0.35">
      <c r="A1104" s="4" t="s">
        <v>156</v>
      </c>
      <c r="B1104" s="91" t="s">
        <v>306</v>
      </c>
    </row>
    <row r="1105" spans="1:2" x14ac:dyDescent="0.35">
      <c r="A1105" s="4" t="s">
        <v>158</v>
      </c>
      <c r="B1105" s="91" t="s">
        <v>285</v>
      </c>
    </row>
    <row r="1106" spans="1:2" x14ac:dyDescent="0.35">
      <c r="A1106" s="4" t="s">
        <v>160</v>
      </c>
      <c r="B1106" s="91" t="s">
        <v>307</v>
      </c>
    </row>
    <row r="1107" spans="1:2" x14ac:dyDescent="0.35">
      <c r="A1107" s="4" t="s">
        <v>162</v>
      </c>
      <c r="B1107" s="91" t="s">
        <v>308</v>
      </c>
    </row>
    <row r="1108" spans="1:2" x14ac:dyDescent="0.35">
      <c r="A1108" s="4" t="s">
        <v>164</v>
      </c>
      <c r="B1108" s="91" t="s">
        <v>309</v>
      </c>
    </row>
    <row r="1109" spans="1:2" x14ac:dyDescent="0.35">
      <c r="A1109" s="4" t="s">
        <v>166</v>
      </c>
      <c r="B1109" s="91" t="s">
        <v>168</v>
      </c>
    </row>
    <row r="1110" spans="1:2" x14ac:dyDescent="0.35">
      <c r="A1110" s="4" t="s">
        <v>169</v>
      </c>
      <c r="B1110" s="91" t="s">
        <v>171</v>
      </c>
    </row>
    <row r="1111" spans="1:2" x14ac:dyDescent="0.35">
      <c r="A1111" s="4" t="s">
        <v>172</v>
      </c>
      <c r="B1111" s="91" t="s">
        <v>319</v>
      </c>
    </row>
    <row r="1112" spans="1:2" x14ac:dyDescent="0.35">
      <c r="A1112" s="4" t="s">
        <v>174</v>
      </c>
      <c r="B1112" s="79" t="s">
        <v>310</v>
      </c>
    </row>
    <row r="1113" spans="1:2" x14ac:dyDescent="0.35">
      <c r="A1113" s="4" t="s">
        <v>176</v>
      </c>
      <c r="B1113" s="91" t="s">
        <v>311</v>
      </c>
    </row>
    <row r="1114" spans="1:2" x14ac:dyDescent="0.35">
      <c r="A1114" s="4" t="s">
        <v>178</v>
      </c>
      <c r="B1114" s="91" t="s">
        <v>179</v>
      </c>
    </row>
    <row r="1115" spans="1:2" x14ac:dyDescent="0.35">
      <c r="A1115" s="4" t="s">
        <v>180</v>
      </c>
      <c r="B1115" s="91" t="s">
        <v>181</v>
      </c>
    </row>
    <row r="1116" spans="1:2" x14ac:dyDescent="0.35">
      <c r="A1116" s="4" t="s">
        <v>182</v>
      </c>
      <c r="B1116" s="91" t="s">
        <v>331</v>
      </c>
    </row>
    <row r="1117" spans="1:2" x14ac:dyDescent="0.35">
      <c r="A1117" s="4" t="s">
        <v>184</v>
      </c>
      <c r="B1117" s="90">
        <v>150000</v>
      </c>
    </row>
    <row r="1118" spans="1:2" x14ac:dyDescent="0.35">
      <c r="A1118" s="4" t="s">
        <v>185</v>
      </c>
      <c r="B1118" s="91" t="s">
        <v>329</v>
      </c>
    </row>
    <row r="1119" spans="1:2" x14ac:dyDescent="0.35">
      <c r="A1119" s="4" t="s">
        <v>187</v>
      </c>
      <c r="B1119" s="93"/>
    </row>
    <row r="1124" spans="1:2" x14ac:dyDescent="0.35">
      <c r="B1124" s="74"/>
    </row>
    <row r="1125" spans="1:2" x14ac:dyDescent="0.35">
      <c r="B1125" s="71"/>
    </row>
    <row r="1126" spans="1:2" x14ac:dyDescent="0.35">
      <c r="B1126" s="71"/>
    </row>
    <row r="1127" spans="1:2" x14ac:dyDescent="0.35">
      <c r="B1127" s="71"/>
    </row>
    <row r="1128" spans="1:2" x14ac:dyDescent="0.35">
      <c r="B1128" s="82" t="s">
        <v>332</v>
      </c>
    </row>
    <row r="1129" spans="1:2" x14ac:dyDescent="0.35">
      <c r="B1129" s="78"/>
    </row>
    <row r="1130" spans="1:2" x14ac:dyDescent="0.35">
      <c r="A1130" s="4" t="s">
        <v>145</v>
      </c>
      <c r="B1130" s="92" t="s">
        <v>325</v>
      </c>
    </row>
    <row r="1131" spans="1:2" x14ac:dyDescent="0.35">
      <c r="A1131" s="4" t="s">
        <v>147</v>
      </c>
      <c r="B1131" s="85" t="s">
        <v>238</v>
      </c>
    </row>
    <row r="1132" spans="1:2" x14ac:dyDescent="0.35">
      <c r="A1132" s="4" t="s">
        <v>149</v>
      </c>
      <c r="B1132" s="85">
        <v>6</v>
      </c>
    </row>
    <row r="1133" spans="1:2" x14ac:dyDescent="0.35">
      <c r="A1133" s="4" t="s">
        <v>150</v>
      </c>
      <c r="B1133" s="85">
        <v>9.3000000000000007</v>
      </c>
    </row>
    <row r="1134" spans="1:2" x14ac:dyDescent="0.35">
      <c r="A1134" s="4" t="s">
        <v>152</v>
      </c>
      <c r="B1134" s="85" t="s">
        <v>239</v>
      </c>
    </row>
    <row r="1135" spans="1:2" x14ac:dyDescent="0.35">
      <c r="A1135" s="4" t="s">
        <v>154</v>
      </c>
      <c r="B1135" s="85" t="s">
        <v>240</v>
      </c>
    </row>
    <row r="1136" spans="1:2" x14ac:dyDescent="0.35">
      <c r="A1136" s="4" t="s">
        <v>156</v>
      </c>
      <c r="B1136" s="91" t="s">
        <v>306</v>
      </c>
    </row>
    <row r="1137" spans="1:2" x14ac:dyDescent="0.35">
      <c r="A1137" s="4" t="s">
        <v>158</v>
      </c>
      <c r="B1137" s="91" t="s">
        <v>285</v>
      </c>
    </row>
    <row r="1138" spans="1:2" x14ac:dyDescent="0.35">
      <c r="A1138" s="4" t="s">
        <v>160</v>
      </c>
      <c r="B1138" s="91" t="s">
        <v>307</v>
      </c>
    </row>
    <row r="1139" spans="1:2" x14ac:dyDescent="0.35">
      <c r="A1139" s="4" t="s">
        <v>162</v>
      </c>
      <c r="B1139" s="91" t="s">
        <v>308</v>
      </c>
    </row>
    <row r="1140" spans="1:2" x14ac:dyDescent="0.35">
      <c r="A1140" s="4" t="s">
        <v>164</v>
      </c>
      <c r="B1140" s="91" t="s">
        <v>309</v>
      </c>
    </row>
    <row r="1141" spans="1:2" x14ac:dyDescent="0.35">
      <c r="A1141" s="4" t="s">
        <v>166</v>
      </c>
      <c r="B1141" s="91" t="s">
        <v>168</v>
      </c>
    </row>
    <row r="1142" spans="1:2" x14ac:dyDescent="0.35">
      <c r="A1142" s="4" t="s">
        <v>169</v>
      </c>
      <c r="B1142" s="91" t="s">
        <v>171</v>
      </c>
    </row>
    <row r="1143" spans="1:2" x14ac:dyDescent="0.35">
      <c r="A1143" s="4" t="s">
        <v>172</v>
      </c>
      <c r="B1143" s="91" t="s">
        <v>319</v>
      </c>
    </row>
    <row r="1144" spans="1:2" x14ac:dyDescent="0.35">
      <c r="A1144" s="4" t="s">
        <v>174</v>
      </c>
      <c r="B1144" s="79" t="s">
        <v>310</v>
      </c>
    </row>
    <row r="1145" spans="1:2" x14ac:dyDescent="0.35">
      <c r="A1145" s="4" t="s">
        <v>176</v>
      </c>
      <c r="B1145" s="91" t="s">
        <v>311</v>
      </c>
    </row>
    <row r="1146" spans="1:2" x14ac:dyDescent="0.35">
      <c r="A1146" s="4" t="s">
        <v>178</v>
      </c>
      <c r="B1146" s="91" t="s">
        <v>179</v>
      </c>
    </row>
    <row r="1147" spans="1:2" x14ac:dyDescent="0.35">
      <c r="A1147" s="4" t="s">
        <v>180</v>
      </c>
      <c r="B1147" s="91" t="s">
        <v>181</v>
      </c>
    </row>
    <row r="1148" spans="1:2" x14ac:dyDescent="0.35">
      <c r="A1148" s="4" t="s">
        <v>182</v>
      </c>
      <c r="B1148" s="91" t="s">
        <v>320</v>
      </c>
    </row>
    <row r="1149" spans="1:2" x14ac:dyDescent="0.35">
      <c r="A1149" s="4" t="s">
        <v>184</v>
      </c>
      <c r="B1149" s="90">
        <v>150000</v>
      </c>
    </row>
    <row r="1150" spans="1:2" x14ac:dyDescent="0.35">
      <c r="A1150" s="4" t="s">
        <v>185</v>
      </c>
      <c r="B1150" s="91" t="s">
        <v>329</v>
      </c>
    </row>
    <row r="1151" spans="1:2" x14ac:dyDescent="0.35">
      <c r="A1151" s="4" t="s">
        <v>187</v>
      </c>
      <c r="B1151" s="93" t="s">
        <v>322</v>
      </c>
    </row>
  </sheetData>
  <customSheetViews>
    <customSheetView guid="{91F5ABF3-C0DD-4C79-9BBD-B6C0A8BB0B74}" scale="85" showGridLines="0" topLeftCell="A84">
      <selection activeCell="B119" sqref="B119"/>
      <pageMargins left="0" right="0" top="0" bottom="0" header="0" footer="0"/>
      <pageSetup paperSize="9" orientation="portrait" verticalDpi="0" r:id="rId1"/>
    </customSheetView>
    <customSheetView guid="{12036F8B-9BA6-415F-8C94-67E5127116D5}" scale="80" showGridLines="0" topLeftCell="D241">
      <selection activeCell="H259" sqref="H259"/>
      <pageMargins left="0" right="0" top="0" bottom="0" header="0" footer="0"/>
      <pageSetup paperSize="9" orientation="portrait" verticalDpi="0" r:id="rId2"/>
    </customSheetView>
    <customSheetView guid="{3724B4AF-041E-420F-B114-A507EF955BD4}" scale="75" showGridLines="0" topLeftCell="A152">
      <selection activeCell="B163" sqref="B163"/>
      <pageMargins left="0" right="0" top="0" bottom="0" header="0" footer="0"/>
      <pageSetup paperSize="9" orientation="portrait" verticalDpi="0" r:id="rId3"/>
    </customSheetView>
  </customSheetViews>
  <hyperlinks>
    <hyperlink ref="B217" location="Competitors!A11" display="P 320  A 4x2" xr:uid="{00000000-0004-0000-0500-000000000000}"/>
    <hyperlink ref="B247" location="Competitors!A7" display="P 280  B 6x2" xr:uid="{00000000-0004-0000-0500-000001000000}"/>
    <hyperlink ref="B278" location="Competitors!A7" display="P 280  B 6x2" xr:uid="{00000000-0004-0000-0500-000002000000}"/>
    <hyperlink ref="B308" location="Competitors!A7" display="P 280  B 6x2" xr:uid="{00000000-0004-0000-0500-000003000000}"/>
    <hyperlink ref="B338" location="Competitors!A7" display="P 280  B 6x2" xr:uid="{00000000-0004-0000-0500-000004000000}"/>
    <hyperlink ref="B368" location="Competitors!A7" display="P 280  B 6x2" xr:uid="{00000000-0004-0000-0500-000005000000}"/>
    <hyperlink ref="B397" location="Competitors!A7" display="P 280  B 6x2" xr:uid="{00000000-0004-0000-0500-000006000000}"/>
    <hyperlink ref="B427" location="Competitors!A7" display="P 280  B 6x2" xr:uid="{00000000-0004-0000-0500-000007000000}"/>
    <hyperlink ref="B457" location="Competitors!A7" display="P 280  B 6x2" xr:uid="{00000000-0004-0000-0500-000008000000}"/>
    <hyperlink ref="B487" location="Competitors!A7" display="P 280  B 6x2" xr:uid="{00000000-0004-0000-0500-000009000000}"/>
    <hyperlink ref="B517" location="Competitors!A7" display="P 280  B 6x2" xr:uid="{00000000-0004-0000-0500-00000A000000}"/>
    <hyperlink ref="B547" location="Competitors!A7" display="P 280  B 6x2" xr:uid="{00000000-0004-0000-0500-00000B000000}"/>
    <hyperlink ref="B577" location="Competitors!A7" display="P 280  B 6x2" xr:uid="{00000000-0004-0000-0500-00000C000000}"/>
    <hyperlink ref="B607" location="Competitors!A7" display="P 280  B 6x2" xr:uid="{00000000-0004-0000-0500-00000D000000}"/>
    <hyperlink ref="B637" location="Competitors!A7" display="P 280  B 6x2" xr:uid="{00000000-0004-0000-0500-00000E000000}"/>
    <hyperlink ref="B668" location="Competitors!A7" display="P 280  B 6x2" xr:uid="{00000000-0004-0000-0500-00000F000000}"/>
    <hyperlink ref="B698" location="Competitors!A7" display="P 280  B 6x2" xr:uid="{00000000-0004-0000-0500-000012000000}"/>
    <hyperlink ref="B728" location="Competitors!A7" display="P 280  B 6x2" xr:uid="{00000000-0004-0000-0500-000013000000}"/>
    <hyperlink ref="B758" location="Competitors!A7" display="P 280  B 6x2" xr:uid="{00000000-0004-0000-0500-000014000000}"/>
    <hyperlink ref="B788" location="Competitors!A7" display="P 280  B 6x2" xr:uid="{00000000-0004-0000-0500-000015000000}"/>
    <hyperlink ref="B818" location="Competitors!A7" display="P 280  B 6x2" xr:uid="{00000000-0004-0000-0500-000016000000}"/>
    <hyperlink ref="B848" location="Competitors!A7" display="P 280  B 6x2" xr:uid="{00000000-0004-0000-0500-000017000000}"/>
    <hyperlink ref="B35" location="Competitors!A5" display="P 250 B4x2" xr:uid="{00000000-0004-0000-0500-000018000000}"/>
    <hyperlink ref="B127" location="Competitors!A7" display="P 280  B 6x2" xr:uid="{00000000-0004-0000-0500-000019000000}"/>
    <hyperlink ref="B157" location="Competitors!A9" display="P 280  B 8x2" xr:uid="{00000000-0004-0000-0500-00001A000000}"/>
    <hyperlink ref="B187" location="Competitors!A7" display="P 280  B 6x2" xr:uid="{00000000-0004-0000-0500-00001B000000}"/>
    <hyperlink ref="B879" location="Competitors!A7" display="P 280  B 6x2" xr:uid="{00000000-0004-0000-0500-00001C000000}"/>
    <hyperlink ref="B910" location="Competitors!A7" display="P 280  B 6x2" xr:uid="{00000000-0004-0000-0500-00001D000000}"/>
    <hyperlink ref="B940" location="Competitors!A7" display="P 280  B 6x2" xr:uid="{00000000-0004-0000-0500-00001E000000}"/>
    <hyperlink ref="B971" location="Competitors!A7" display="P 280  B 6x2" xr:uid="{00000000-0004-0000-0500-00001F000000}"/>
    <hyperlink ref="B1002" location="Competitors!A7" display="P 280  B 6x2" xr:uid="{00000000-0004-0000-0500-000020000000}"/>
    <hyperlink ref="B1034" location="Competitors!A7" display="P 280  B 6x2" xr:uid="{00000000-0004-0000-0500-000021000000}"/>
    <hyperlink ref="B5" location="Competitors!A5" display="P 250 B4x2" xr:uid="{00000000-0004-0000-0500-000022000000}"/>
    <hyperlink ref="B96" location="Competitors!A7" display="P 280  B 6x2" xr:uid="{00000000-0004-0000-0500-000023000000}"/>
    <hyperlink ref="B1065" location="Competitors!A7" display="P 280  B 6x2" xr:uid="{00000000-0004-0000-0500-000024000000}"/>
    <hyperlink ref="B1096" location="Competitors!A7" display="P 280  B 6x2" xr:uid="{00000000-0004-0000-0500-000025000000}"/>
    <hyperlink ref="B1128" location="Competitors!A7" display="P 280  B 6x2" xr:uid="{00000000-0004-0000-0500-000026000000}"/>
  </hyperlinks>
  <pageMargins left="0.7" right="0.7" top="0.75" bottom="0.75" header="0.3" footer="0.3"/>
  <pageSetup paperSize="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modelos vs 5roda</vt:lpstr>
      <vt:lpstr>Especification</vt:lpstr>
    </vt:vector>
  </TitlesOfParts>
  <Manager/>
  <Company>Scania CV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ssbigm</dc:creator>
  <cp:keywords/>
  <dc:description/>
  <cp:lastModifiedBy>Biagini, Carlos Eduardo</cp:lastModifiedBy>
  <cp:revision/>
  <dcterms:created xsi:type="dcterms:W3CDTF">2017-11-24T18:02:54Z</dcterms:created>
  <dcterms:modified xsi:type="dcterms:W3CDTF">2021-11-09T21:43:43Z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f2ec83-e677-438d-afb7-4c7c0dbc872b_Enabled">
    <vt:lpwstr>True</vt:lpwstr>
  </property>
  <property fmtid="{D5CDD505-2E9C-101B-9397-08002B2CF9AE}" pid="3" name="MSIP_Label_a7f2ec83-e677-438d-afb7-4c7c0dbc872b_SiteId">
    <vt:lpwstr>3bc062e4-ac9d-4c17-b4dd-3aad637ff1ac</vt:lpwstr>
  </property>
  <property fmtid="{D5CDD505-2E9C-101B-9397-08002B2CF9AE}" pid="4" name="MSIP_Label_a7f2ec83-e677-438d-afb7-4c7c0dbc872b_Owner">
    <vt:lpwstr>Emilio.Fontanello@scania.com</vt:lpwstr>
  </property>
  <property fmtid="{D5CDD505-2E9C-101B-9397-08002B2CF9AE}" pid="5" name="MSIP_Label_a7f2ec83-e677-438d-afb7-4c7c0dbc872b_SetDate">
    <vt:lpwstr>2021-10-28T14:52:49.6154558Z</vt:lpwstr>
  </property>
  <property fmtid="{D5CDD505-2E9C-101B-9397-08002B2CF9AE}" pid="6" name="MSIP_Label_a7f2ec83-e677-438d-afb7-4c7c0dbc872b_Name">
    <vt:lpwstr>Internal</vt:lpwstr>
  </property>
  <property fmtid="{D5CDD505-2E9C-101B-9397-08002B2CF9AE}" pid="7" name="MSIP_Label_a7f2ec83-e677-438d-afb7-4c7c0dbc872b_Application">
    <vt:lpwstr>Microsoft Azure Information Protection</vt:lpwstr>
  </property>
  <property fmtid="{D5CDD505-2E9C-101B-9397-08002B2CF9AE}" pid="8" name="MSIP_Label_a7f2ec83-e677-438d-afb7-4c7c0dbc872b_Extended_MSFT_Method">
    <vt:lpwstr>Automatic</vt:lpwstr>
  </property>
  <property fmtid="{D5CDD505-2E9C-101B-9397-08002B2CF9AE}" pid="9" name="Sensitivity">
    <vt:lpwstr>Internal</vt:lpwstr>
  </property>
</Properties>
</file>